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<sst xmlns="http://schemas.openxmlformats.org/spreadsheetml/2006/main" count="434" uniqueCount="209">
  <si>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</si>
  <si>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</si>
  <si>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</si>
  <si>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</si>
  <si>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</si>
  <si>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</si>
  <si>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</si>
  <si>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</si>
  <si>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</si>
  <si>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</si>
  <si>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</si>
  <si>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</si>
  <si>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</si>
  <si>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</si>
  <si>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</si>
  <si>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</si>
  <si>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</si>
  <si>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</si>
  <si>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</si>
  <si>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</si>
  <si>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</si>
  <si>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</si>
  <si>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</si>
  <si>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</si>
  <si>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</si>
  <si>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</si>
  <si>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</si>
  <si>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</si>
  <si>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5</t>
  </si>
  <si>
    <t>28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</si>
  <si>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</si>
  <si>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</si>
  <si>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</si>
  <si>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</si>
  <si>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</si>
  <si>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</si>
  <si>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</si>
  <si>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</si>
  <si>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</si>
  <si>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</si>
  <si>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</si>
  <si>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</si>
  <si>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</si>
  <si>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</si>
  <si>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</si>
  <si>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</si>
  <si>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</si>
  <si>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</si>
  <si>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</si>
  <si>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</si>
  <si>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</si>
  <si>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</si>
  <si>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</si>
  <si>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</si>
  <si>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</si>
  <si>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</si>
  <si>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</si>
  <si>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</si>
  <si>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</si>
  <si>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</si>
  <si>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</si>
  <si>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</si>
  <si>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</si>
  <si>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</si>
  <si>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</si>
  <si>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Диянов Михаил Анатольевич</t>
  </si>
  <si>
    <t>02.04.94 кмс</t>
  </si>
  <si>
    <t>ПФО</t>
  </si>
  <si>
    <t>Нижегородская Выкса Д</t>
  </si>
  <si>
    <t>17776</t>
  </si>
  <si>
    <t>Садковский ЕА</t>
  </si>
  <si>
    <t>Успаев Бислан Абубакарович</t>
  </si>
  <si>
    <t>27.06.85 МС</t>
  </si>
  <si>
    <t>СКФО</t>
  </si>
  <si>
    <t>Чеченская Р Аргун Д</t>
  </si>
  <si>
    <t>Аюбов И. Межидов</t>
  </si>
  <si>
    <t xml:space="preserve">Гюльахмедов Нурмет Аминулла-оглы </t>
  </si>
  <si>
    <t>27.08.92 мс</t>
  </si>
  <si>
    <t>ЦФО</t>
  </si>
  <si>
    <t>Липецкая Липецк ЛОК</t>
  </si>
  <si>
    <t>Баранов  СА</t>
  </si>
  <si>
    <t>Малоземов Леонид Александрович</t>
  </si>
  <si>
    <t>10.10.82мс</t>
  </si>
  <si>
    <t>001520</t>
  </si>
  <si>
    <t>Ефремов ЕА Симанов МВ</t>
  </si>
  <si>
    <t>Дуранин Александр Евгеньевич</t>
  </si>
  <si>
    <t>10.12.91 кмс</t>
  </si>
  <si>
    <t>Нижегородская, Выкса ПР</t>
  </si>
  <si>
    <t>003049.</t>
  </si>
  <si>
    <t>Сандин Ярослав Сергеевич</t>
  </si>
  <si>
    <t>13.08.92 кмс</t>
  </si>
  <si>
    <t>УФО</t>
  </si>
  <si>
    <t xml:space="preserve"> Свердловская В.Пышма Д</t>
  </si>
  <si>
    <t>Стенников ВГ Мельников АН</t>
  </si>
  <si>
    <t>Батраков Вячеслав Евгеньевич</t>
  </si>
  <si>
    <t>28.02.90 мс</t>
  </si>
  <si>
    <t xml:space="preserve"> Пензенская Пенза ВС</t>
  </si>
  <si>
    <t>001334</t>
  </si>
  <si>
    <t>Надькин ВА Климов ВА Инвентьев АВ</t>
  </si>
  <si>
    <t>Феклин Сергей Юрьевич</t>
  </si>
  <si>
    <t xml:space="preserve">22.10.92 кмс </t>
  </si>
  <si>
    <t>Моргачев ОМ</t>
  </si>
  <si>
    <t>Козлов Роман Витальевич</t>
  </si>
  <si>
    <t>04.05.90 мс</t>
  </si>
  <si>
    <t>Рязанская Рязань МО</t>
  </si>
  <si>
    <t>001669</t>
  </si>
  <si>
    <t>Быстров ОА Мальцев СА</t>
  </si>
  <si>
    <t>Яшин Иван Николаевич</t>
  </si>
  <si>
    <t>03.08.88 мс</t>
  </si>
  <si>
    <t>СПБ</t>
  </si>
  <si>
    <t>С.Петепрбург</t>
  </si>
  <si>
    <t>Ясаков АА</t>
  </si>
  <si>
    <t>Пономаренко Даниил Юрьевич</t>
  </si>
  <si>
    <t>07.09.91 мс</t>
  </si>
  <si>
    <t>Свердловская,В.Пышма Д</t>
  </si>
  <si>
    <t>Стенников ВГ Мельников АНСтенников ВГ Мельников АН</t>
  </si>
  <si>
    <t>Мхитарян Артак Камоевич</t>
  </si>
  <si>
    <t>06.10.91 мс</t>
  </si>
  <si>
    <t>ЦФО Рязанская Рязань МО</t>
  </si>
  <si>
    <t>001667</t>
  </si>
  <si>
    <t>Москвин Александр Анатольевич</t>
  </si>
  <si>
    <t>03.10.86 мс</t>
  </si>
  <si>
    <t>ЦФО Рязансмкая Рязань МО</t>
  </si>
  <si>
    <t>000402</t>
  </si>
  <si>
    <t xml:space="preserve">Богодаев ВН Попов АН </t>
  </si>
  <si>
    <t>Иванов Дмитрий Сергеевич</t>
  </si>
  <si>
    <t>23.01.92 мс</t>
  </si>
  <si>
    <t>Тверская Ржев МО</t>
  </si>
  <si>
    <t>Образцов АП, Лебедев С.И.</t>
  </si>
  <si>
    <t>Мусаэлян Валерий Аясерович</t>
  </si>
  <si>
    <t>24.06.89 кмс</t>
  </si>
  <si>
    <t xml:space="preserve">Рязанская Рязань </t>
  </si>
  <si>
    <t>Гончаров СЮ</t>
  </si>
  <si>
    <t>Грушин Андрей Николаевич</t>
  </si>
  <si>
    <t>18.04.80 мс</t>
  </si>
  <si>
    <t>Нижегородская Выкса ПР</t>
  </si>
  <si>
    <t>Гордеев МА, Егрушов ВИ</t>
  </si>
  <si>
    <t>Блохов Евгений Дмитриевич</t>
  </si>
  <si>
    <t>04.06.87 кмс</t>
  </si>
  <si>
    <t>Нижегородская Н.Новгород Д</t>
  </si>
  <si>
    <t>Симанов МВ</t>
  </si>
  <si>
    <t>Багдасарян Руслан Рудольфович</t>
  </si>
  <si>
    <t>20.08.92 мс</t>
  </si>
  <si>
    <t>Нижегородская Павлово</t>
  </si>
  <si>
    <t>002835</t>
  </si>
  <si>
    <t>Соснихин СЛ</t>
  </si>
  <si>
    <t>Ким Вадим Олегович</t>
  </si>
  <si>
    <t>24.05.92 мс</t>
  </si>
  <si>
    <t>ЮФО</t>
  </si>
  <si>
    <t>Ростовская Ростов-на-Дону Д</t>
  </si>
  <si>
    <t>Биналиев АТ Белоус ВА</t>
  </si>
  <si>
    <t>Изамутдинов Гасан Мугутдинович</t>
  </si>
  <si>
    <t>28.11.81 мс</t>
  </si>
  <si>
    <t>ДВФ0</t>
  </si>
  <si>
    <t>ДВФО Приморский Большой Камень ВС</t>
  </si>
  <si>
    <t>002128</t>
  </si>
  <si>
    <t>Прокопенко НН Кадиев ГА</t>
  </si>
  <si>
    <t>Фазульзянов Эдуард Ринатович</t>
  </si>
  <si>
    <t>23.06.89 мс</t>
  </si>
  <si>
    <t>ПФО Р.Татарстан Казань Д</t>
  </si>
  <si>
    <t>008240</t>
  </si>
  <si>
    <t>Чигарев РР</t>
  </si>
  <si>
    <t>Хертек Саян Калдар-Оолович</t>
  </si>
  <si>
    <t>05.09.87 мс</t>
  </si>
  <si>
    <t>МОС</t>
  </si>
  <si>
    <t>Москва</t>
  </si>
  <si>
    <t>Фунтиков ПВ Бобров АА Павлов ДА Алямкин В</t>
  </si>
  <si>
    <t>Юдин Максим Александрович</t>
  </si>
  <si>
    <t>14.02.91 кмс</t>
  </si>
  <si>
    <t>Свердловская В.Пышма</t>
  </si>
  <si>
    <t>Шутиков Владимир Дмитриевич</t>
  </si>
  <si>
    <t>19.09.90 мс</t>
  </si>
  <si>
    <t>ДВФО</t>
  </si>
  <si>
    <t>Амурская Благовещенск  ПР</t>
  </si>
  <si>
    <t>Курашов В.И.</t>
  </si>
  <si>
    <t>Шангин Александр Игоревич</t>
  </si>
  <si>
    <t>07.03.91 кмс</t>
  </si>
  <si>
    <t>Приморский Владивосток</t>
  </si>
  <si>
    <t>Денисов ВЛ , Ноговицин ИВ</t>
  </si>
  <si>
    <t>Агаев Эльшан Кемран оглы</t>
  </si>
  <si>
    <t>10.05.88 мсмк</t>
  </si>
  <si>
    <t>ХМАО-Югра Радужный  МО</t>
  </si>
  <si>
    <t>Горшков ИД</t>
  </si>
  <si>
    <t>Бекетов Толобек Халиоллович</t>
  </si>
  <si>
    <t>19.04.87 мс</t>
  </si>
  <si>
    <t>Саратовская Саратов Д</t>
  </si>
  <si>
    <t>Мартынов АТ  Нилогов ВВ</t>
  </si>
  <si>
    <t>Егоров Алексей Геннадьевич</t>
  </si>
  <si>
    <t>26.01.80 мсмк</t>
  </si>
  <si>
    <t>Свердловская Екатеринбург ПР</t>
  </si>
  <si>
    <t>001431</t>
  </si>
  <si>
    <t>Козлов АА</t>
  </si>
  <si>
    <t>в.к. 57 кг.</t>
  </si>
  <si>
    <t>1 место</t>
  </si>
  <si>
    <t>3:0</t>
  </si>
  <si>
    <t>4:0</t>
  </si>
  <si>
    <t>3,5:0</t>
  </si>
  <si>
    <t>7-8</t>
  </si>
  <si>
    <t>9-12</t>
  </si>
  <si>
    <t>3:1</t>
  </si>
  <si>
    <t>6</t>
  </si>
  <si>
    <t>4</t>
  </si>
  <si>
    <t>2:0</t>
  </si>
  <si>
    <t>утеш</t>
  </si>
  <si>
    <t>за 3 место</t>
  </si>
  <si>
    <t>13-14</t>
  </si>
  <si>
    <t>15-18</t>
  </si>
  <si>
    <t>000511</t>
  </si>
  <si>
    <t>19-28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</si>
</sst>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7" fillId="0" borderId="24" xfId="15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0" fillId="0" borderId="18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4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5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27" xfId="15" applyFont="1" applyFill="1" applyBorder="1" applyAlignment="1">
      <alignment horizontal="center" vertical="center"/>
    </xf>
    <xf numFmtId="0" fontId="19" fillId="3" borderId="28" xfId="15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4" xfId="15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28" fillId="0" borderId="71" xfId="0" applyNumberFormat="1" applyFont="1" applyBorder="1" applyAlignment="1">
      <alignment horizontal="center" vertical="center" wrapText="1"/>
    </xf>
    <xf numFmtId="0" fontId="28" fillId="0" borderId="72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27" fillId="0" borderId="52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0039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82" t="s">
        <v>46</v>
      </c>
      <c r="B1" s="182"/>
      <c r="C1" s="182"/>
      <c r="D1" s="182"/>
      <c r="E1" s="182"/>
      <c r="F1" s="182"/>
      <c r="G1" s="182"/>
      <c r="H1" s="182"/>
    </row>
    <row r="2" spans="2:8" ht="16.5" customHeight="1" thickBot="1">
      <c r="B2" s="178" t="s">
        <v>48</v>
      </c>
      <c r="C2" s="178"/>
      <c r="D2" s="179" t="str">
        <f>HYPERLINK('[1]реквизиты'!$A$2)</f>
        <v>Кубок России по САМБО среди мужчин</v>
      </c>
      <c r="E2" s="180"/>
      <c r="F2" s="180"/>
      <c r="G2" s="180"/>
      <c r="H2" s="181"/>
    </row>
    <row r="3" spans="2:8" ht="23.25" customHeight="1">
      <c r="B3" s="133"/>
      <c r="C3" s="175" t="str">
        <f>HYPERLINK('[1]реквизиты'!$A$3)</f>
        <v>23 - 27  ноября  2011 г.  г. Кстово</v>
      </c>
      <c r="D3" s="175"/>
      <c r="E3" s="147"/>
      <c r="G3" s="176" t="str">
        <f>HYPERLINK('пр.взв.'!D4)</f>
        <v>в.к. 57 кг.</v>
      </c>
      <c r="H3" s="177"/>
    </row>
    <row r="4" spans="1:8" ht="9.75" customHeight="1">
      <c r="A4" s="189" t="s">
        <v>10</v>
      </c>
      <c r="B4" s="163" t="s">
        <v>5</v>
      </c>
      <c r="C4" s="189" t="s">
        <v>6</v>
      </c>
      <c r="D4" s="189" t="s">
        <v>7</v>
      </c>
      <c r="E4" s="192" t="s">
        <v>8</v>
      </c>
      <c r="F4" s="193"/>
      <c r="G4" s="189" t="s">
        <v>11</v>
      </c>
      <c r="H4" s="189" t="s">
        <v>9</v>
      </c>
    </row>
    <row r="5" spans="1:8" ht="14.25" customHeight="1">
      <c r="A5" s="189"/>
      <c r="B5" s="163"/>
      <c r="C5" s="189"/>
      <c r="D5" s="189"/>
      <c r="E5" s="165"/>
      <c r="F5" s="166"/>
      <c r="G5" s="189"/>
      <c r="H5" s="189"/>
    </row>
    <row r="6" spans="1:8" ht="11.25" customHeight="1">
      <c r="A6" s="185" t="s">
        <v>25</v>
      </c>
      <c r="B6" s="186">
        <f>'пр.хода'!K17</f>
        <v>16</v>
      </c>
      <c r="C6" s="183" t="str">
        <f>VLOOKUP(B6,'пр.взв.'!B5:H70,2,FALSE)</f>
        <v>Хертек Саян Калдар-Оолович</v>
      </c>
      <c r="D6" s="169" t="str">
        <f>VLOOKUP(B6,'пр.взв.'!B5:H70,3,FALSE)</f>
        <v>05.09.87 мс</v>
      </c>
      <c r="E6" s="169" t="str">
        <f>VLOOKUP(B6,'пр.взв.'!B7:H70,4,FALSE)</f>
        <v>МОС</v>
      </c>
      <c r="F6" s="171" t="str">
        <f>VLOOKUP(B6,'пр.взв.'!B5:H70,5,FALSE)</f>
        <v>Москва</v>
      </c>
      <c r="G6" s="190">
        <f>VLOOKUP(B6,'пр.взв.'!B5:H70,6,FALSE)</f>
        <v>0</v>
      </c>
      <c r="H6" s="183" t="str">
        <f>VLOOKUP(B6,'пр.взв.'!B5:H70,7,FALSE)</f>
        <v>Фунтиков ПВ Бобров АА Павлов ДА Алямкин В</v>
      </c>
    </row>
    <row r="7" spans="1:8" ht="11.25" customHeight="1">
      <c r="A7" s="185"/>
      <c r="B7" s="186"/>
      <c r="C7" s="184"/>
      <c r="D7" s="170"/>
      <c r="E7" s="170"/>
      <c r="F7" s="172"/>
      <c r="G7" s="191"/>
      <c r="H7" s="184"/>
    </row>
    <row r="8" spans="1:8" ht="11.25" customHeight="1">
      <c r="A8" s="185" t="s">
        <v>26</v>
      </c>
      <c r="B8" s="186">
        <f>'пр.хода'!K25</f>
        <v>15</v>
      </c>
      <c r="C8" s="183" t="str">
        <f>VLOOKUP(B8,'пр.взв.'!B7:H70,2,FALSE)</f>
        <v>Пономаренко Даниил Юрьевич</v>
      </c>
      <c r="D8" s="173" t="str">
        <f>VLOOKUP(B8,'пр.взв.'!B7:H70,3,FALSE)</f>
        <v>07.09.91 мс</v>
      </c>
      <c r="E8" s="169" t="str">
        <f>VLOOKUP(B8,'пр.взв.'!B2:H72,4,FALSE)</f>
        <v>УФО</v>
      </c>
      <c r="F8" s="171" t="str">
        <f>VLOOKUP(B8,'пр.взв.'!B7:H70,5,FALSE)</f>
        <v>Свердловская,В.Пышма Д</v>
      </c>
      <c r="G8" s="187">
        <f>VLOOKUP(B8,'пр.взв.'!B7:H70,6,FALSE)</f>
        <v>0</v>
      </c>
      <c r="H8" s="183" t="str">
        <f>VLOOKUP(B8,'пр.взв.'!B7:H70,7,FALSE)</f>
        <v>Стенников ВГ Мельников АНСтенников ВГ Мельников АН</v>
      </c>
    </row>
    <row r="9" spans="1:8" ht="11.25" customHeight="1">
      <c r="A9" s="185"/>
      <c r="B9" s="186"/>
      <c r="C9" s="184"/>
      <c r="D9" s="174"/>
      <c r="E9" s="170"/>
      <c r="F9" s="172"/>
      <c r="G9" s="188"/>
      <c r="H9" s="184"/>
    </row>
    <row r="10" spans="1:8" ht="11.25" customHeight="1">
      <c r="A10" s="185" t="s">
        <v>27</v>
      </c>
      <c r="B10" s="186">
        <f>'пр.хода'!O6</f>
        <v>10</v>
      </c>
      <c r="C10" s="183" t="str">
        <f>VLOOKUP(B10,'пр.взв.'!B7:H70,2,FALSE)</f>
        <v>Багдасарян Руслан Рудольфович</v>
      </c>
      <c r="D10" s="173" t="str">
        <f>VLOOKUP(B10,'пр.взв.'!B7:H70,3,FALSE)</f>
        <v>20.08.92 мс</v>
      </c>
      <c r="E10" s="169" t="str">
        <f>VLOOKUP(B10,'пр.взв.'!B1:H74,4,FALSE)</f>
        <v>ПФО</v>
      </c>
      <c r="F10" s="171" t="str">
        <f>VLOOKUP(B10,'пр.взв.'!B7:H70,5,FALSE)</f>
        <v>Нижегородская Павлово</v>
      </c>
      <c r="G10" s="173" t="str">
        <f>VLOOKUP(B10,'пр.взв.'!B7:H70,6,FALSE)</f>
        <v>002835</v>
      </c>
      <c r="H10" s="183" t="str">
        <f>VLOOKUP(B10,'пр.взв.'!B7:H70,7,FALSE)</f>
        <v>Соснихин СЛ</v>
      </c>
    </row>
    <row r="11" spans="1:8" ht="11.25" customHeight="1">
      <c r="A11" s="185"/>
      <c r="B11" s="186"/>
      <c r="C11" s="184"/>
      <c r="D11" s="174"/>
      <c r="E11" s="170"/>
      <c r="F11" s="172"/>
      <c r="G11" s="174"/>
      <c r="H11" s="184"/>
    </row>
    <row r="12" spans="1:8" ht="11.25" customHeight="1">
      <c r="A12" s="185" t="s">
        <v>27</v>
      </c>
      <c r="B12" s="186">
        <f>'пр.хода'!P39</f>
        <v>6</v>
      </c>
      <c r="C12" s="183" t="str">
        <f>VLOOKUP(B12,'пр.взв.'!B7:H70,2,FALSE)</f>
        <v>Агаев Эльшан Кемран оглы</v>
      </c>
      <c r="D12" s="173" t="str">
        <f>VLOOKUP(B12,'пр.взв.'!B7:H70,3,FALSE)</f>
        <v>10.05.88 мсмк</v>
      </c>
      <c r="E12" s="169" t="str">
        <f>VLOOKUP(B12,'пр.взв.'!B3:H76,4,FALSE)</f>
        <v>УФО</v>
      </c>
      <c r="F12" s="171" t="str">
        <f>VLOOKUP(B12,'пр.взв.'!B7:H70,5,FALSE)</f>
        <v>ХМАО-Югра Радужный  МО</v>
      </c>
      <c r="G12" s="173">
        <f>VLOOKUP(B12,'пр.взв.'!B7:H70,6,FALSE)</f>
        <v>1337</v>
      </c>
      <c r="H12" s="183" t="str">
        <f>VLOOKUP(B12,'пр.взв.'!B7:H70,7,FALSE)</f>
        <v>Горшков ИД</v>
      </c>
    </row>
    <row r="13" spans="1:8" ht="11.25" customHeight="1">
      <c r="A13" s="185"/>
      <c r="B13" s="186"/>
      <c r="C13" s="184"/>
      <c r="D13" s="174"/>
      <c r="E13" s="170"/>
      <c r="F13" s="172"/>
      <c r="G13" s="174"/>
      <c r="H13" s="184"/>
    </row>
    <row r="14" spans="1:8" ht="11.25" customHeight="1">
      <c r="A14" s="185" t="s">
        <v>28</v>
      </c>
      <c r="B14" s="186">
        <v>7</v>
      </c>
      <c r="C14" s="183" t="str">
        <f>VLOOKUP(B14,'пр.взв.'!B7:H70,2,FALSE)</f>
        <v>Егоров Алексей Геннадьевич</v>
      </c>
      <c r="D14" s="173" t="str">
        <f>VLOOKUP(B14,'пр.взв.'!B7:H70,3,FALSE)</f>
        <v>26.01.80 мсмк</v>
      </c>
      <c r="E14" s="169" t="str">
        <f>VLOOKUP(B14,'пр.взв.'!B5:H78,4,FALSE)</f>
        <v>УФО</v>
      </c>
      <c r="F14" s="171" t="str">
        <f>VLOOKUP(B14,'пр.взв.'!B7:H70,5,FALSE)</f>
        <v>Свердловская Екатеринбург ПР</v>
      </c>
      <c r="G14" s="173" t="str">
        <f>VLOOKUP(B14,'пр.взв.'!B7:H70,6,FALSE)</f>
        <v>001431</v>
      </c>
      <c r="H14" s="183" t="str">
        <f>VLOOKUP(B14,'пр.взв.'!B7:H70,7,FALSE)</f>
        <v>Козлов АА</v>
      </c>
    </row>
    <row r="15" spans="1:8" ht="11.25" customHeight="1">
      <c r="A15" s="185"/>
      <c r="B15" s="186"/>
      <c r="C15" s="184"/>
      <c r="D15" s="174"/>
      <c r="E15" s="170"/>
      <c r="F15" s="172"/>
      <c r="G15" s="174"/>
      <c r="H15" s="184"/>
    </row>
    <row r="16" spans="1:8" ht="11.25" customHeight="1">
      <c r="A16" s="185" t="s">
        <v>28</v>
      </c>
      <c r="B16" s="186">
        <v>17</v>
      </c>
      <c r="C16" s="183" t="str">
        <f>VLOOKUP(B16,'пр.взв.'!B7:H70,2,FALSE)</f>
        <v>Козлов Роман Витальевич</v>
      </c>
      <c r="D16" s="173" t="str">
        <f>VLOOKUP(B16,'пр.взв.'!B7:H70,3,FALSE)</f>
        <v>04.05.90 мс</v>
      </c>
      <c r="E16" s="169" t="str">
        <f>VLOOKUP(B16,'пр.взв.'!B1:H80,4,FALSE)</f>
        <v>ЦФО</v>
      </c>
      <c r="F16" s="171" t="str">
        <f>VLOOKUP(B16,'пр.взв.'!B7:H70,5,FALSE)</f>
        <v>Рязанская Рязань МО</v>
      </c>
      <c r="G16" s="173" t="str">
        <f>VLOOKUP(B16,'пр.взв.'!B7:H70,6,FALSE)</f>
        <v>001669</v>
      </c>
      <c r="H16" s="183" t="str">
        <f>VLOOKUP(B16,'пр.взв.'!B7:H70,7,FALSE)</f>
        <v>Быстров ОА Мальцев СА</v>
      </c>
    </row>
    <row r="17" spans="1:8" ht="11.25" customHeight="1">
      <c r="A17" s="185"/>
      <c r="B17" s="186"/>
      <c r="C17" s="184"/>
      <c r="D17" s="174"/>
      <c r="E17" s="170"/>
      <c r="F17" s="172"/>
      <c r="G17" s="174"/>
      <c r="H17" s="184"/>
    </row>
    <row r="18" spans="1:8" ht="11.25" customHeight="1">
      <c r="A18" s="185" t="s">
        <v>197</v>
      </c>
      <c r="B18" s="186">
        <v>5</v>
      </c>
      <c r="C18" s="183" t="str">
        <f>VLOOKUP(B18,'пр.взв.'!B7:H70,2,FALSE)</f>
        <v>Юдин Максим Александрович</v>
      </c>
      <c r="D18" s="173" t="str">
        <f>VLOOKUP(B18,'пр.взв.'!B7:H70,3,FALSE)</f>
        <v>14.02.91 кмс</v>
      </c>
      <c r="E18" s="169" t="str">
        <f>VLOOKUP(B18,'пр.взв.'!B1:H82,4,FALSE)</f>
        <v>УФО</v>
      </c>
      <c r="F18" s="171" t="str">
        <f>VLOOKUP(B18,'пр.взв.'!B7:H70,5,FALSE)</f>
        <v>Свердловская В.Пышма</v>
      </c>
      <c r="G18" s="187">
        <f>VLOOKUP(B18,'пр.взв.'!B7:H70,6,FALSE)</f>
        <v>0</v>
      </c>
      <c r="H18" s="183" t="str">
        <f>VLOOKUP(B18,'пр.взв.'!B7:H70,7,FALSE)</f>
        <v>Стенников ВГ Мельников АН</v>
      </c>
    </row>
    <row r="19" spans="1:8" ht="11.25" customHeight="1">
      <c r="A19" s="185"/>
      <c r="B19" s="186"/>
      <c r="C19" s="184"/>
      <c r="D19" s="174"/>
      <c r="E19" s="170"/>
      <c r="F19" s="172"/>
      <c r="G19" s="188"/>
      <c r="H19" s="184"/>
    </row>
    <row r="20" spans="1:8" ht="11.25" customHeight="1">
      <c r="A20" s="185" t="s">
        <v>197</v>
      </c>
      <c r="B20" s="186">
        <v>28</v>
      </c>
      <c r="C20" s="183" t="str">
        <f>VLOOKUP(B20,'пр.взв.'!B7:H70,2,FALSE)</f>
        <v>Бекетов Толобек Халиоллович</v>
      </c>
      <c r="D20" s="173" t="str">
        <f>VLOOKUP(B20,'пр.взв.'!B7:H70,3,FALSE)</f>
        <v>19.04.87 мс</v>
      </c>
      <c r="E20" s="169" t="str">
        <f>VLOOKUP(B20,'пр.взв.'!B1:H84,4,FALSE)</f>
        <v>ПФО</v>
      </c>
      <c r="F20" s="171" t="str">
        <f>VLOOKUP(B20,'пр.взв.'!B7:H70,5,FALSE)</f>
        <v>Саратовская Саратов Д</v>
      </c>
      <c r="G20" s="173" t="str">
        <f>VLOOKUP(B20,'пр.взв.'!B7:H70,6,FALSE)</f>
        <v>000511</v>
      </c>
      <c r="H20" s="183" t="str">
        <f>VLOOKUP(B20,'пр.взв.'!B7:H70,7,FALSE)</f>
        <v>Мартынов АТ  Нилогов ВВ</v>
      </c>
    </row>
    <row r="21" spans="1:8" ht="11.25" customHeight="1">
      <c r="A21" s="185"/>
      <c r="B21" s="186"/>
      <c r="C21" s="184"/>
      <c r="D21" s="174"/>
      <c r="E21" s="170"/>
      <c r="F21" s="172"/>
      <c r="G21" s="174"/>
      <c r="H21" s="184"/>
    </row>
    <row r="22" spans="1:8" ht="11.25" customHeight="1">
      <c r="A22" s="185" t="s">
        <v>198</v>
      </c>
      <c r="B22" s="186">
        <v>1</v>
      </c>
      <c r="C22" s="183" t="str">
        <f>VLOOKUP(B22,'пр.взв.'!B7:H70,2,FALSE)</f>
        <v>Батраков Вячеслав Евгеньевич</v>
      </c>
      <c r="D22" s="173" t="str">
        <f>VLOOKUP(B22,'пр.взв.'!B7:H70,3,FALSE)</f>
        <v>28.02.90 мс</v>
      </c>
      <c r="E22" s="169" t="str">
        <f>VLOOKUP(B22,'пр.взв.'!B3:H86,4,FALSE)</f>
        <v>ПФО</v>
      </c>
      <c r="F22" s="171" t="str">
        <f>VLOOKUP(B22,'пр.взв.'!B7:H70,5,FALSE)</f>
        <v> Пензенская Пенза ВС</v>
      </c>
      <c r="G22" s="173" t="str">
        <f>VLOOKUP(B22,'пр.взв.'!B7:H70,6,FALSE)</f>
        <v>001334</v>
      </c>
      <c r="H22" s="183" t="str">
        <f>VLOOKUP(B22,'пр.взв.'!B7:H70,7,FALSE)</f>
        <v>Надькин ВА Климов ВА Инвентьев АВ</v>
      </c>
    </row>
    <row r="23" spans="1:8" ht="11.25" customHeight="1">
      <c r="A23" s="185"/>
      <c r="B23" s="186"/>
      <c r="C23" s="184"/>
      <c r="D23" s="174"/>
      <c r="E23" s="170"/>
      <c r="F23" s="172"/>
      <c r="G23" s="174"/>
      <c r="H23" s="184"/>
    </row>
    <row r="24" spans="1:8" ht="11.25" customHeight="1">
      <c r="A24" s="185" t="s">
        <v>198</v>
      </c>
      <c r="B24" s="186">
        <v>3</v>
      </c>
      <c r="C24" s="183" t="str">
        <f>VLOOKUP(B24,'пр.взв.'!B7:H70,2,FALSE)</f>
        <v>Малоземов Леонид Александрович</v>
      </c>
      <c r="D24" s="173" t="str">
        <f>VLOOKUP(B24,'пр.взв.'!B7:H70,3,FALSE)</f>
        <v>10.10.82мс</v>
      </c>
      <c r="E24" s="169" t="str">
        <f>VLOOKUP(B24,'пр.взв.'!B5:H88,4,FALSE)</f>
        <v>ПФО</v>
      </c>
      <c r="F24" s="171" t="str">
        <f>VLOOKUP(B24,'пр.взв.'!B7:H70,5,FALSE)</f>
        <v>Нижегородская Выкса Д</v>
      </c>
      <c r="G24" s="173" t="str">
        <f>VLOOKUP(B24,'пр.взв.'!B7:H70,6,FALSE)</f>
        <v>001520</v>
      </c>
      <c r="H24" s="183" t="str">
        <f>VLOOKUP(B24,'пр.взв.'!B7:H70,7,FALSE)</f>
        <v>Ефремов ЕА Симанов МВ</v>
      </c>
    </row>
    <row r="25" spans="1:8" ht="11.25" customHeight="1">
      <c r="A25" s="185"/>
      <c r="B25" s="186"/>
      <c r="C25" s="184"/>
      <c r="D25" s="174"/>
      <c r="E25" s="170"/>
      <c r="F25" s="172"/>
      <c r="G25" s="174"/>
      <c r="H25" s="184"/>
    </row>
    <row r="26" spans="1:8" ht="11.25" customHeight="1">
      <c r="A26" s="185" t="s">
        <v>198</v>
      </c>
      <c r="B26" s="186">
        <v>26</v>
      </c>
      <c r="C26" s="183" t="str">
        <f>VLOOKUP(B26,'пр.взв.'!B7:H70,2,FALSE)</f>
        <v>Ким Вадим Олегович</v>
      </c>
      <c r="D26" s="173" t="str">
        <f>VLOOKUP(B26,'пр.взв.'!B7:H70,3,FALSE)</f>
        <v>24.05.92 мс</v>
      </c>
      <c r="E26" s="169" t="str">
        <f>VLOOKUP(B26,'пр.взв.'!B2:H90,4,FALSE)</f>
        <v>ЮФО</v>
      </c>
      <c r="F26" s="171" t="str">
        <f>VLOOKUP(B26,'пр.взв.'!B7:H70,5,FALSE)</f>
        <v>Ростовская Ростов-на-Дону Д</v>
      </c>
      <c r="G26" s="187">
        <f>VLOOKUP(B26,'пр.взв.'!B7:H70,6,FALSE)</f>
        <v>0</v>
      </c>
      <c r="H26" s="183" t="str">
        <f>VLOOKUP(B26,'пр.взв.'!B7:H70,7,FALSE)</f>
        <v>Биналиев АТ Белоус ВА</v>
      </c>
    </row>
    <row r="27" spans="1:8" ht="11.25" customHeight="1">
      <c r="A27" s="185"/>
      <c r="B27" s="186"/>
      <c r="C27" s="184"/>
      <c r="D27" s="174"/>
      <c r="E27" s="170"/>
      <c r="F27" s="172"/>
      <c r="G27" s="188"/>
      <c r="H27" s="184"/>
    </row>
    <row r="28" spans="1:8" ht="11.25" customHeight="1">
      <c r="A28" s="185" t="s">
        <v>198</v>
      </c>
      <c r="B28" s="186">
        <v>8</v>
      </c>
      <c r="C28" s="183" t="str">
        <f>VLOOKUP(B28,'пр.взв.'!B7:H70,2,FALSE)</f>
        <v>Дуранин Александр Евгеньевич</v>
      </c>
      <c r="D28" s="173" t="str">
        <f>VLOOKUP(B28,'пр.взв.'!B7:H70,3,FALSE)</f>
        <v>10.12.91 кмс</v>
      </c>
      <c r="E28" s="169" t="str">
        <f>VLOOKUP(B28,'пр.взв.'!B2:H92,4,FALSE)</f>
        <v>ПФО</v>
      </c>
      <c r="F28" s="171" t="str">
        <f>VLOOKUP(B28,'пр.взв.'!B7:H70,5,FALSE)</f>
        <v>Нижегородская, Выкса ПР</v>
      </c>
      <c r="G28" s="173" t="str">
        <f>VLOOKUP(B28,'пр.взв.'!B7:H70,6,FALSE)</f>
        <v>003049.</v>
      </c>
      <c r="H28" s="183" t="str">
        <f>VLOOKUP(B28,'пр.взв.'!B7:H70,7,FALSE)</f>
        <v>Садковский ЕА</v>
      </c>
    </row>
    <row r="29" spans="1:8" ht="11.25" customHeight="1">
      <c r="A29" s="185"/>
      <c r="B29" s="186"/>
      <c r="C29" s="184"/>
      <c r="D29" s="174"/>
      <c r="E29" s="170"/>
      <c r="F29" s="172"/>
      <c r="G29" s="174"/>
      <c r="H29" s="184"/>
    </row>
    <row r="30" spans="1:8" ht="11.25" customHeight="1">
      <c r="A30" s="185" t="s">
        <v>205</v>
      </c>
      <c r="B30" s="186">
        <v>9</v>
      </c>
      <c r="C30" s="183" t="str">
        <f>VLOOKUP(B30,'пр.взв.'!B7:H70,2,FALSE)</f>
        <v>Яшин Иван Николаевич</v>
      </c>
      <c r="D30" s="173" t="str">
        <f>VLOOKUP(B30,'пр.взв.'!B7:H70,3,FALSE)</f>
        <v>03.08.88 мс</v>
      </c>
      <c r="E30" s="169" t="str">
        <f>VLOOKUP(B30,'пр.взв.'!B1:H94,4,FALSE)</f>
        <v>СПБ</v>
      </c>
      <c r="F30" s="171" t="str">
        <f>VLOOKUP(B30,'пр.взв.'!B7:H70,5,FALSE)</f>
        <v>С.Петепрбург</v>
      </c>
      <c r="G30" s="187">
        <f>VLOOKUP(B30,'пр.взв.'!B7:H70,6,FALSE)</f>
        <v>0</v>
      </c>
      <c r="H30" s="183" t="str">
        <f>VLOOKUP(B30,'пр.взв.'!B7:H70,7,FALSE)</f>
        <v>Ясаков АА</v>
      </c>
    </row>
    <row r="31" spans="1:8" ht="11.25" customHeight="1">
      <c r="A31" s="185"/>
      <c r="B31" s="186"/>
      <c r="C31" s="184"/>
      <c r="D31" s="174"/>
      <c r="E31" s="170"/>
      <c r="F31" s="172"/>
      <c r="G31" s="188"/>
      <c r="H31" s="184"/>
    </row>
    <row r="32" spans="1:8" ht="11.25" customHeight="1">
      <c r="A32" s="185" t="s">
        <v>205</v>
      </c>
      <c r="B32" s="186">
        <v>18</v>
      </c>
      <c r="C32" s="183" t="str">
        <f>VLOOKUP(B32,'пр.взв.'!B7:H70,2,FALSE)</f>
        <v>Успаев Бислан Абубакарович</v>
      </c>
      <c r="D32" s="173" t="str">
        <f>VLOOKUP(B32,'пр.взв.'!B7:H70,3,FALSE)</f>
        <v>27.06.85 МС</v>
      </c>
      <c r="E32" s="169" t="str">
        <f>VLOOKUP(B32,'пр.взв.'!B3:H96,4,FALSE)</f>
        <v>СКФО</v>
      </c>
      <c r="F32" s="171" t="str">
        <f>VLOOKUP(B32,'пр.взв.'!B7:H70,5,FALSE)</f>
        <v>Чеченская Р Аргун Д</v>
      </c>
      <c r="G32" s="187">
        <f>VLOOKUP(B32,'пр.взв.'!B7:H70,6,FALSE)</f>
        <v>0</v>
      </c>
      <c r="H32" s="183" t="str">
        <f>VLOOKUP(B32,'пр.взв.'!B7:H70,7,FALSE)</f>
        <v>Аюбов И. Межидов</v>
      </c>
    </row>
    <row r="33" spans="1:8" ht="11.25" customHeight="1">
      <c r="A33" s="185"/>
      <c r="B33" s="186"/>
      <c r="C33" s="184"/>
      <c r="D33" s="174"/>
      <c r="E33" s="170"/>
      <c r="F33" s="172"/>
      <c r="G33" s="188"/>
      <c r="H33" s="184"/>
    </row>
    <row r="34" spans="1:8" ht="11.25" customHeight="1">
      <c r="A34" s="185" t="s">
        <v>206</v>
      </c>
      <c r="B34" s="186">
        <v>13</v>
      </c>
      <c r="C34" s="183" t="str">
        <f>VLOOKUP(B34,'пр.взв.'!B7:H70,2,FALSE)</f>
        <v>Блохов Евгений Дмитриевич</v>
      </c>
      <c r="D34" s="173" t="str">
        <f>VLOOKUP(B34,'пр.взв.'!B7:H70,3,FALSE)</f>
        <v>04.06.87 кмс</v>
      </c>
      <c r="E34" s="169" t="str">
        <f>VLOOKUP(B34,'пр.взв.'!B3:H98,4,FALSE)</f>
        <v>ПФО</v>
      </c>
      <c r="F34" s="171" t="str">
        <f>VLOOKUP(B34,'пр.взв.'!B7:H70,5,FALSE)</f>
        <v>Нижегородская Н.Новгород Д</v>
      </c>
      <c r="G34" s="187">
        <f>VLOOKUP(B34,'пр.взв.'!B7:H70,6,FALSE)</f>
        <v>0</v>
      </c>
      <c r="H34" s="183" t="str">
        <f>VLOOKUP(B34,'пр.взв.'!B7:H70,7,FALSE)</f>
        <v>Симанов МВ</v>
      </c>
    </row>
    <row r="35" spans="1:8" ht="11.25" customHeight="1">
      <c r="A35" s="185"/>
      <c r="B35" s="186"/>
      <c r="C35" s="184"/>
      <c r="D35" s="174"/>
      <c r="E35" s="170"/>
      <c r="F35" s="172"/>
      <c r="G35" s="188"/>
      <c r="H35" s="184"/>
    </row>
    <row r="36" spans="1:8" ht="11.25" customHeight="1">
      <c r="A36" s="185" t="s">
        <v>206</v>
      </c>
      <c r="B36" s="186">
        <v>11</v>
      </c>
      <c r="C36" s="183" t="str">
        <f>VLOOKUP(B36,'пр.взв.'!B7:H70,2,FALSE)</f>
        <v>Изамутдинов Гасан Мугутдинович</v>
      </c>
      <c r="D36" s="173" t="str">
        <f>VLOOKUP(B36,'пр.взв.'!B7:H70,3,FALSE)</f>
        <v>28.11.81 мс</v>
      </c>
      <c r="E36" s="169" t="str">
        <f>VLOOKUP(B36,'пр.взв.'!B3:H100,4,FALSE)</f>
        <v>ДВФ0</v>
      </c>
      <c r="F36" s="171" t="str">
        <f>VLOOKUP(B36,'пр.взв.'!B7:H70,5,FALSE)</f>
        <v>ДВФО Приморский Большой Камень ВС</v>
      </c>
      <c r="G36" s="173" t="str">
        <f>VLOOKUP(B36,'пр.взв.'!B7:H70,6,FALSE)</f>
        <v>002128</v>
      </c>
      <c r="H36" s="183" t="str">
        <f>VLOOKUP(B36,'пр.взв.'!B7:H70,7,FALSE)</f>
        <v>Прокопенко НН Кадиев ГА</v>
      </c>
    </row>
    <row r="37" spans="1:8" ht="11.25" customHeight="1">
      <c r="A37" s="185"/>
      <c r="B37" s="186"/>
      <c r="C37" s="184"/>
      <c r="D37" s="174"/>
      <c r="E37" s="170"/>
      <c r="F37" s="172"/>
      <c r="G37" s="174"/>
      <c r="H37" s="184"/>
    </row>
    <row r="38" spans="1:8" ht="11.25" customHeight="1">
      <c r="A38" s="185" t="s">
        <v>206</v>
      </c>
      <c r="B38" s="186">
        <v>14</v>
      </c>
      <c r="C38" s="183" t="str">
        <f>VLOOKUP(B38,'пр.взв.'!B7:H70,2,FALSE)</f>
        <v>Грушин Андрей Николаевич</v>
      </c>
      <c r="D38" s="173" t="str">
        <f>VLOOKUP(B38,'пр.взв.'!B7:H70,3,FALSE)</f>
        <v>18.04.80 мс</v>
      </c>
      <c r="E38" s="169" t="str">
        <f>VLOOKUP(B38,'пр.взв.'!B3:H102,4,FALSE)</f>
        <v>ПФО</v>
      </c>
      <c r="F38" s="171" t="str">
        <f>VLOOKUP(B38,'пр.взв.'!B7:H70,5,FALSE)</f>
        <v>Нижегородская Выкса ПР</v>
      </c>
      <c r="G38" s="187">
        <f>VLOOKUP(B38,'пр.взв.'!B7:H70,6,FALSE)</f>
        <v>0</v>
      </c>
      <c r="H38" s="183" t="str">
        <f>VLOOKUP(B38,'пр.взв.'!B7:H70,7,FALSE)</f>
        <v>Гордеев МА, Егрушов ВИ</v>
      </c>
    </row>
    <row r="39" spans="1:8" ht="11.25" customHeight="1">
      <c r="A39" s="185"/>
      <c r="B39" s="186"/>
      <c r="C39" s="184"/>
      <c r="D39" s="174"/>
      <c r="E39" s="170"/>
      <c r="F39" s="172"/>
      <c r="G39" s="188"/>
      <c r="H39" s="184"/>
    </row>
    <row r="40" spans="1:8" ht="11.25" customHeight="1">
      <c r="A40" s="185" t="s">
        <v>206</v>
      </c>
      <c r="B40" s="186">
        <v>4</v>
      </c>
      <c r="C40" s="183" t="str">
        <f>VLOOKUP(B40,'пр.взв.'!B7:H70,2,FALSE)</f>
        <v>Шутиков Владимир Дмитриевич</v>
      </c>
      <c r="D40" s="173" t="str">
        <f>VLOOKUP(B40,'пр.взв.'!B7:H70,3,FALSE)</f>
        <v>19.09.90 мс</v>
      </c>
      <c r="E40" s="169" t="str">
        <f>VLOOKUP(B40,'пр.взв.'!B1:H104,4,FALSE)</f>
        <v>ДВФО</v>
      </c>
      <c r="F40" s="171" t="str">
        <f>VLOOKUP(B40,'пр.взв.'!B7:H70,5,FALSE)</f>
        <v>Амурская Благовещенск  ПР</v>
      </c>
      <c r="G40" s="187">
        <f>VLOOKUP(B40,'пр.взв.'!B7:H70,6,FALSE)</f>
        <v>0</v>
      </c>
      <c r="H40" s="183" t="str">
        <f>VLOOKUP(B40,'пр.взв.'!B7:H70,7,FALSE)</f>
        <v>Курашов В.И.</v>
      </c>
    </row>
    <row r="41" spans="1:8" ht="11.25" customHeight="1">
      <c r="A41" s="185"/>
      <c r="B41" s="186"/>
      <c r="C41" s="184"/>
      <c r="D41" s="174"/>
      <c r="E41" s="170"/>
      <c r="F41" s="172"/>
      <c r="G41" s="188"/>
      <c r="H41" s="184"/>
    </row>
    <row r="42" spans="1:8" ht="11.25" customHeight="1">
      <c r="A42" s="185" t="s">
        <v>208</v>
      </c>
      <c r="B42" s="186">
        <v>25</v>
      </c>
      <c r="C42" s="183" t="str">
        <f>VLOOKUP(B42,'пр.взв.'!B7:H70,2,FALSE)</f>
        <v>Диянов Михаил Анатольевич</v>
      </c>
      <c r="D42" s="173" t="str">
        <f>VLOOKUP(B42,'пр.взв.'!B7:H70,3,FALSE)</f>
        <v>02.04.94 кмс</v>
      </c>
      <c r="E42" s="169" t="str">
        <f>VLOOKUP(B42,'пр.взв.'!B3:H106,4,FALSE)</f>
        <v>ПФО</v>
      </c>
      <c r="F42" s="171" t="str">
        <f>VLOOKUP(B42,'пр.взв.'!B7:H70,5,FALSE)</f>
        <v>Нижегородская Выкса Д</v>
      </c>
      <c r="G42" s="173" t="str">
        <f>VLOOKUP(B42,'пр.взв.'!B7:H70,6,FALSE)</f>
        <v>17776</v>
      </c>
      <c r="H42" s="183" t="str">
        <f>VLOOKUP(B42,'пр.взв.'!B7:H70,7,FALSE)</f>
        <v>Садковский ЕА</v>
      </c>
    </row>
    <row r="43" spans="1:8" ht="11.25" customHeight="1">
      <c r="A43" s="185"/>
      <c r="B43" s="186"/>
      <c r="C43" s="184"/>
      <c r="D43" s="174"/>
      <c r="E43" s="170"/>
      <c r="F43" s="172"/>
      <c r="G43" s="174"/>
      <c r="H43" s="184"/>
    </row>
    <row r="44" spans="1:8" ht="11.25" customHeight="1">
      <c r="A44" s="185" t="s">
        <v>208</v>
      </c>
      <c r="B44" s="186">
        <v>21</v>
      </c>
      <c r="C44" s="183" t="str">
        <f>VLOOKUP(B44,'пр.взв.'!B7:H70,2,FALSE)</f>
        <v>Гюльахмедов Нурмет Аминулла-оглы </v>
      </c>
      <c r="D44" s="173" t="str">
        <f>VLOOKUP(B44,'пр.взв.'!B7:H70,3,FALSE)</f>
        <v>27.08.92 мс</v>
      </c>
      <c r="E44" s="169" t="str">
        <f>VLOOKUP(B44,'пр.взв.'!B5:H108,4,FALSE)</f>
        <v>ЦФО</v>
      </c>
      <c r="F44" s="171" t="str">
        <f>VLOOKUP(B44,'пр.взв.'!B7:H70,5,FALSE)</f>
        <v>Липецкая Липецк ЛОК</v>
      </c>
      <c r="G44" s="187">
        <f>VLOOKUP(B44,'пр.взв.'!B7:H70,6,FALSE)</f>
        <v>0</v>
      </c>
      <c r="H44" s="183" t="str">
        <f>VLOOKUP(B44,'пр.взв.'!B7:H70,7,FALSE)</f>
        <v>Баранов  СА</v>
      </c>
    </row>
    <row r="45" spans="1:8" ht="11.25" customHeight="1">
      <c r="A45" s="185"/>
      <c r="B45" s="186"/>
      <c r="C45" s="184"/>
      <c r="D45" s="174"/>
      <c r="E45" s="170"/>
      <c r="F45" s="172"/>
      <c r="G45" s="188"/>
      <c r="H45" s="184"/>
    </row>
    <row r="46" spans="1:8" ht="11.25" customHeight="1">
      <c r="A46" s="185" t="s">
        <v>208</v>
      </c>
      <c r="B46" s="186">
        <v>19</v>
      </c>
      <c r="C46" s="183" t="str">
        <f>VLOOKUP(B46,'пр.взв.'!B7:H70,2,FALSE)</f>
        <v>Мхитарян Артак Камоевич</v>
      </c>
      <c r="D46" s="173" t="str">
        <f>VLOOKUP(B46,'пр.взв.'!B7:H70,3,FALSE)</f>
        <v>06.10.91 мс</v>
      </c>
      <c r="E46" s="169" t="str">
        <f>VLOOKUP(B46,'пр.взв.'!B4:H110,4,FALSE)</f>
        <v>ЦФО</v>
      </c>
      <c r="F46" s="171" t="str">
        <f>VLOOKUP(B46,'пр.взв.'!B7:H70,5,FALSE)</f>
        <v>ЦФО Рязанская Рязань МО</v>
      </c>
      <c r="G46" s="173" t="str">
        <f>VLOOKUP(B46,'пр.взв.'!B7:H70,6,FALSE)</f>
        <v>001667</v>
      </c>
      <c r="H46" s="183" t="str">
        <f>VLOOKUP(B46,'пр.взв.'!B7:H70,7,FALSE)</f>
        <v>Быстров ОА Мальцев СА</v>
      </c>
    </row>
    <row r="47" spans="1:8" ht="11.25" customHeight="1">
      <c r="A47" s="185"/>
      <c r="B47" s="186"/>
      <c r="C47" s="184"/>
      <c r="D47" s="174"/>
      <c r="E47" s="170"/>
      <c r="F47" s="172"/>
      <c r="G47" s="174"/>
      <c r="H47" s="184"/>
    </row>
    <row r="48" spans="1:8" ht="11.25" customHeight="1">
      <c r="A48" s="185" t="s">
        <v>208</v>
      </c>
      <c r="B48" s="186">
        <v>27</v>
      </c>
      <c r="C48" s="183" t="str">
        <f>VLOOKUP(B48,'пр.взв.'!B7:H70,2,FALSE)</f>
        <v>Иванов Дмитрий Сергеевич</v>
      </c>
      <c r="D48" s="173" t="str">
        <f>VLOOKUP(B48,'пр.взв.'!B7:H70,3,FALSE)</f>
        <v>23.01.92 мс</v>
      </c>
      <c r="E48" s="169" t="str">
        <f>VLOOKUP(B48,'пр.взв.'!B4:H112,4,FALSE)</f>
        <v>ЦФО</v>
      </c>
      <c r="F48" s="171" t="str">
        <f>VLOOKUP(B48,'пр.взв.'!B7:H70,5,FALSE)</f>
        <v>Тверская Ржев МО</v>
      </c>
      <c r="G48" s="187">
        <f>VLOOKUP(B48,'пр.взв.'!B7:H70,6,FALSE)</f>
        <v>0</v>
      </c>
      <c r="H48" s="183" t="str">
        <f>VLOOKUP(B48,'пр.взв.'!B7:H70,7,FALSE)</f>
        <v>Образцов АП, Лебедев С.И.</v>
      </c>
    </row>
    <row r="49" spans="1:8" ht="11.25" customHeight="1">
      <c r="A49" s="185"/>
      <c r="B49" s="186"/>
      <c r="C49" s="184"/>
      <c r="D49" s="174"/>
      <c r="E49" s="170"/>
      <c r="F49" s="172"/>
      <c r="G49" s="188"/>
      <c r="H49" s="184"/>
    </row>
    <row r="50" spans="1:8" ht="11.25" customHeight="1">
      <c r="A50" s="185" t="s">
        <v>208</v>
      </c>
      <c r="B50" s="186">
        <v>23</v>
      </c>
      <c r="C50" s="183" t="str">
        <f>VLOOKUP(B50,'пр.взв.'!B7:H70,2,FALSE)</f>
        <v>Фазульзянов Эдуард Ринатович</v>
      </c>
      <c r="D50" s="173" t="str">
        <f>VLOOKUP(B50,'пр.взв.'!B7:H70,3,FALSE)</f>
        <v>23.06.89 мс</v>
      </c>
      <c r="E50" s="169" t="str">
        <f>VLOOKUP(B50,'пр.взв.'!B5:H114,4,FALSE)</f>
        <v>ПФО</v>
      </c>
      <c r="F50" s="171" t="str">
        <f>VLOOKUP(B50,'пр.взв.'!B7:H70,5,FALSE)</f>
        <v>ПФО Р.Татарстан Казань Д</v>
      </c>
      <c r="G50" s="173" t="str">
        <f>VLOOKUP(B50,'пр.взв.'!B7:H70,6,FALSE)</f>
        <v>008240</v>
      </c>
      <c r="H50" s="183" t="str">
        <f>VLOOKUP(B50,'пр.взв.'!B7:H70,7,FALSE)</f>
        <v>Чигарев РР</v>
      </c>
    </row>
    <row r="51" spans="1:8" ht="11.25" customHeight="1">
      <c r="A51" s="185"/>
      <c r="B51" s="186"/>
      <c r="C51" s="184"/>
      <c r="D51" s="174"/>
      <c r="E51" s="170"/>
      <c r="F51" s="172"/>
      <c r="G51" s="174"/>
      <c r="H51" s="184"/>
    </row>
    <row r="52" spans="1:8" ht="11.25" customHeight="1">
      <c r="A52" s="185" t="s">
        <v>208</v>
      </c>
      <c r="B52" s="186">
        <v>2</v>
      </c>
      <c r="C52" s="183" t="str">
        <f>VLOOKUP(B52,'пр.взв.'!B7:H70,2,FALSE)</f>
        <v>Мусаэлян Валерий Аясерович</v>
      </c>
      <c r="D52" s="173" t="str">
        <f>VLOOKUP(B52,'пр.взв.'!B7:H70,3,FALSE)</f>
        <v>24.06.89 кмс</v>
      </c>
      <c r="E52" s="169" t="str">
        <f>VLOOKUP(B52,'пр.взв.'!B5:H116,4,FALSE)</f>
        <v>ЦФО</v>
      </c>
      <c r="F52" s="171" t="str">
        <f>VLOOKUP(B52,'пр.взв.'!B7:H70,5,FALSE)</f>
        <v>Рязанская Рязань </v>
      </c>
      <c r="G52" s="187">
        <f>VLOOKUP(B52,'пр.взв.'!B7:H70,6,FALSE)</f>
        <v>0</v>
      </c>
      <c r="H52" s="183" t="str">
        <f>VLOOKUP(B52,'пр.взв.'!B7:H70,7,FALSE)</f>
        <v>Гончаров СЮ</v>
      </c>
    </row>
    <row r="53" spans="1:8" ht="11.25" customHeight="1">
      <c r="A53" s="185"/>
      <c r="B53" s="186"/>
      <c r="C53" s="184"/>
      <c r="D53" s="174"/>
      <c r="E53" s="170"/>
      <c r="F53" s="172"/>
      <c r="G53" s="188"/>
      <c r="H53" s="184"/>
    </row>
    <row r="54" spans="1:8" ht="11.25" customHeight="1">
      <c r="A54" s="185" t="s">
        <v>208</v>
      </c>
      <c r="B54" s="186">
        <v>22</v>
      </c>
      <c r="C54" s="183" t="str">
        <f>VLOOKUP(B54,'пр.взв.'!B7:H70,2,FALSE)</f>
        <v>Шангин Александр Игоревич</v>
      </c>
      <c r="D54" s="173" t="str">
        <f>VLOOKUP(B54,'пр.взв.'!B7:H70,3,FALSE)</f>
        <v>07.03.91 кмс</v>
      </c>
      <c r="E54" s="169" t="str">
        <f>VLOOKUP(B54,'пр.взв.'!B5:H118,4,FALSE)</f>
        <v>ДВФО</v>
      </c>
      <c r="F54" s="171" t="str">
        <f>VLOOKUP(B54,'пр.взв.'!B7:H70,5,FALSE)</f>
        <v>Приморский Владивосток</v>
      </c>
      <c r="G54" s="187">
        <f>VLOOKUP(B54,'пр.взв.'!B7:H70,6,FALSE)</f>
        <v>0</v>
      </c>
      <c r="H54" s="183" t="str">
        <f>VLOOKUP(B54,'пр.взв.'!B7:H70,7,FALSE)</f>
        <v>Денисов ВЛ , Ноговицин ИВ</v>
      </c>
    </row>
    <row r="55" spans="1:8" ht="11.25" customHeight="1">
      <c r="A55" s="185"/>
      <c r="B55" s="186"/>
      <c r="C55" s="184"/>
      <c r="D55" s="174"/>
      <c r="E55" s="170"/>
      <c r="F55" s="172"/>
      <c r="G55" s="188"/>
      <c r="H55" s="184"/>
    </row>
    <row r="56" spans="1:8" ht="11.25" customHeight="1">
      <c r="A56" s="185" t="s">
        <v>208</v>
      </c>
      <c r="B56" s="186">
        <v>20</v>
      </c>
      <c r="C56" s="183" t="str">
        <f>VLOOKUP(B56,'пр.взв.'!B7:H70,2,FALSE)</f>
        <v>Сандин Ярослав Сергеевич</v>
      </c>
      <c r="D56" s="173" t="str">
        <f>VLOOKUP(B56,'пр.взв.'!B7:H70,3,FALSE)</f>
        <v>13.08.92 кмс</v>
      </c>
      <c r="E56" s="169" t="str">
        <f>VLOOKUP(B56,'пр.взв.'!B5:H120,4,FALSE)</f>
        <v>УФО</v>
      </c>
      <c r="F56" s="171" t="str">
        <f>VLOOKUP(B56,'пр.взв.'!B7:H70,5,FALSE)</f>
        <v> Свердловская В.Пышма Д</v>
      </c>
      <c r="G56" s="187">
        <f>VLOOKUP(B56,'пр.взв.'!B7:H70,6,FALSE)</f>
        <v>0</v>
      </c>
      <c r="H56" s="183" t="str">
        <f>VLOOKUP(B56,'пр.взв.'!B7:H70,7,FALSE)</f>
        <v>Стенников ВГ Мельников АН</v>
      </c>
    </row>
    <row r="57" spans="1:8" ht="11.25" customHeight="1">
      <c r="A57" s="185"/>
      <c r="B57" s="186"/>
      <c r="C57" s="184"/>
      <c r="D57" s="174"/>
      <c r="E57" s="170"/>
      <c r="F57" s="172"/>
      <c r="G57" s="188"/>
      <c r="H57" s="184"/>
    </row>
    <row r="58" spans="1:8" ht="11.25" customHeight="1">
      <c r="A58" s="185" t="s">
        <v>208</v>
      </c>
      <c r="B58" s="186">
        <v>12</v>
      </c>
      <c r="C58" s="183" t="str">
        <f>VLOOKUP(B58,'пр.взв.'!B7:H70,2,FALSE)</f>
        <v>Феклин Сергей Юрьевич</v>
      </c>
      <c r="D58" s="173" t="str">
        <f>VLOOKUP(B58,'пр.взв.'!B7:H70,3,FALSE)</f>
        <v>22.10.92 кмс </v>
      </c>
      <c r="E58" s="169" t="str">
        <f>VLOOKUP(B58,'пр.взв.'!B5:H122,4,FALSE)</f>
        <v>ЦФО</v>
      </c>
      <c r="F58" s="171" t="str">
        <f>VLOOKUP(B58,'пр.взв.'!B7:H70,5,FALSE)</f>
        <v>Липецкая Липецк ЛОК</v>
      </c>
      <c r="G58" s="187">
        <f>VLOOKUP(B58,'пр.взв.'!B7:H70,6,FALSE)</f>
        <v>0</v>
      </c>
      <c r="H58" s="183" t="str">
        <f>VLOOKUP(B58,'пр.взв.'!B7:H70,7,FALSE)</f>
        <v>Моргачев ОМ</v>
      </c>
    </row>
    <row r="59" spans="1:8" ht="11.25" customHeight="1">
      <c r="A59" s="185"/>
      <c r="B59" s="186"/>
      <c r="C59" s="184"/>
      <c r="D59" s="174"/>
      <c r="E59" s="170"/>
      <c r="F59" s="172"/>
      <c r="G59" s="188"/>
      <c r="H59" s="184"/>
    </row>
    <row r="60" spans="1:8" ht="11.25" customHeight="1">
      <c r="A60" s="185" t="s">
        <v>208</v>
      </c>
      <c r="B60" s="186">
        <v>24</v>
      </c>
      <c r="C60" s="183" t="str">
        <f>VLOOKUP(B60,'пр.взв.'!B7:H70,2,FALSE)</f>
        <v>Москвин Александр Анатольевич</v>
      </c>
      <c r="D60" s="173" t="str">
        <f>VLOOKUP(B60,'пр.взв.'!B7:H70,3,FALSE)</f>
        <v>03.10.86 мс</v>
      </c>
      <c r="E60" s="169" t="str">
        <f>VLOOKUP(B60,'пр.взв.'!B1:H124,4,FALSE)</f>
        <v>ЦФО</v>
      </c>
      <c r="F60" s="171" t="str">
        <f>VLOOKUP(B60,'пр.взв.'!B7:H70,5,FALSE)</f>
        <v>ЦФО Рязансмкая Рязань МО</v>
      </c>
      <c r="G60" s="173" t="str">
        <f>VLOOKUP(B60,'пр.взв.'!B7:H70,6,FALSE)</f>
        <v>000402</v>
      </c>
      <c r="H60" s="183" t="str">
        <f>VLOOKUP(B60,'пр.взв.'!B7:H70,7,FALSE)</f>
        <v>Богодаев ВН Попов АН </v>
      </c>
    </row>
    <row r="61" spans="1:8" ht="11.25" customHeight="1">
      <c r="A61" s="185"/>
      <c r="B61" s="186"/>
      <c r="C61" s="184"/>
      <c r="D61" s="174"/>
      <c r="E61" s="170"/>
      <c r="F61" s="172"/>
      <c r="G61" s="174"/>
      <c r="H61" s="184"/>
    </row>
    <row r="62" spans="1:8" ht="11.25" customHeight="1" hidden="1">
      <c r="A62" s="185" t="s">
        <v>41</v>
      </c>
      <c r="B62" s="186"/>
      <c r="C62" s="183" t="e">
        <f>VLOOKUP(B62,'пр.взв.'!B7:H70,2,FALSE)</f>
        <v>#N/A</v>
      </c>
      <c r="D62" s="173" t="e">
        <f>VLOOKUP(B62,'пр.взв.'!B7:H70,3,FALSE)</f>
        <v>#N/A</v>
      </c>
      <c r="E62" s="169" t="e">
        <f>VLOOKUP(B62,'пр.взв.'!B3:H126,4,FALSE)</f>
        <v>#N/A</v>
      </c>
      <c r="F62" s="171" t="e">
        <f>VLOOKUP(B62,'пр.взв.'!B7:H70,5,FALSE)</f>
        <v>#N/A</v>
      </c>
      <c r="G62" s="173" t="e">
        <f>VLOOKUP(B62,'пр.взв.'!B7:H70,6,FALSE)</f>
        <v>#N/A</v>
      </c>
      <c r="H62" s="183" t="e">
        <f>VLOOKUP(B62,'пр.взв.'!B7:H70,7,FALSE)</f>
        <v>#N/A</v>
      </c>
    </row>
    <row r="63" spans="1:8" ht="11.25" customHeight="1" hidden="1">
      <c r="A63" s="185"/>
      <c r="B63" s="186"/>
      <c r="C63" s="184"/>
      <c r="D63" s="174"/>
      <c r="E63" s="170"/>
      <c r="F63" s="172"/>
      <c r="G63" s="174"/>
      <c r="H63" s="184"/>
    </row>
    <row r="64" spans="1:8" ht="11.25" customHeight="1" hidden="1">
      <c r="A64" s="185" t="s">
        <v>42</v>
      </c>
      <c r="B64" s="186"/>
      <c r="C64" s="183" t="e">
        <f>VLOOKUP(B64,'пр.взв.'!B7:H70,2,FALSE)</f>
        <v>#N/A</v>
      </c>
      <c r="D64" s="173" t="e">
        <f>VLOOKUP(B64,'пр.взв.'!B7:H70,3,FALSE)</f>
        <v>#N/A</v>
      </c>
      <c r="E64" s="169" t="e">
        <f>VLOOKUP(B64,'пр.взв.'!B5:H128,4,FALSE)</f>
        <v>#N/A</v>
      </c>
      <c r="F64" s="171" t="e">
        <f>VLOOKUP(B64,'пр.взв.'!B7:H70,5,FALSE)</f>
        <v>#N/A</v>
      </c>
      <c r="G64" s="173" t="e">
        <f>VLOOKUP(B64,'пр.взв.'!B7:H70,6,FALSE)</f>
        <v>#N/A</v>
      </c>
      <c r="H64" s="183" t="e">
        <f>VLOOKUP(B64,'пр.взв.'!B7:H70,7,FALSE)</f>
        <v>#N/A</v>
      </c>
    </row>
    <row r="65" spans="1:8" ht="11.25" customHeight="1" hidden="1">
      <c r="A65" s="185"/>
      <c r="B65" s="186"/>
      <c r="C65" s="184"/>
      <c r="D65" s="174"/>
      <c r="E65" s="170"/>
      <c r="F65" s="172"/>
      <c r="G65" s="174"/>
      <c r="H65" s="184"/>
    </row>
    <row r="66" spans="1:8" ht="11.25" customHeight="1" hidden="1">
      <c r="A66" s="185" t="s">
        <v>43</v>
      </c>
      <c r="B66" s="186"/>
      <c r="C66" s="183" t="e">
        <f>VLOOKUP(B66,'пр.взв.'!B7:H70,2,FALSE)</f>
        <v>#N/A</v>
      </c>
      <c r="D66" s="173" t="e">
        <f>VLOOKUP(B66,'пр.взв.'!B7:H70,3,FALSE)</f>
        <v>#N/A</v>
      </c>
      <c r="E66" s="169" t="e">
        <f>VLOOKUP(B66,'пр.взв.'!B6:H130,4,FALSE)</f>
        <v>#N/A</v>
      </c>
      <c r="F66" s="171" t="e">
        <f>VLOOKUP(B66,'пр.взв.'!B7:H70,5,FALSE)</f>
        <v>#N/A</v>
      </c>
      <c r="G66" s="173" t="e">
        <f>VLOOKUP(B66,'пр.взв.'!B7:H70,6,FALSE)</f>
        <v>#N/A</v>
      </c>
      <c r="H66" s="183" t="e">
        <f>VLOOKUP(B66,'пр.взв.'!B7:H70,7,FALSE)</f>
        <v>#N/A</v>
      </c>
    </row>
    <row r="67" spans="1:8" ht="11.25" customHeight="1" hidden="1">
      <c r="A67" s="185"/>
      <c r="B67" s="186"/>
      <c r="C67" s="184"/>
      <c r="D67" s="174"/>
      <c r="E67" s="170"/>
      <c r="F67" s="172"/>
      <c r="G67" s="174"/>
      <c r="H67" s="184"/>
    </row>
    <row r="68" spans="1:8" ht="11.25" customHeight="1" hidden="1">
      <c r="A68" s="185" t="s">
        <v>44</v>
      </c>
      <c r="B68" s="186"/>
      <c r="C68" s="183" t="e">
        <f>VLOOKUP(B68,'пр.взв.'!B7:H70,2,FALSE)</f>
        <v>#N/A</v>
      </c>
      <c r="D68" s="173" t="e">
        <f>VLOOKUP(B68,'пр.взв.'!B7:H70,3,FALSE)</f>
        <v>#N/A</v>
      </c>
      <c r="E68" s="169" t="e">
        <f>VLOOKUP(B68,'пр.взв.'!B6:H132,4,FALSE)</f>
        <v>#N/A</v>
      </c>
      <c r="F68" s="171" t="e">
        <f>VLOOKUP(B68,'пр.взв.'!B7:H70,5,FALSE)</f>
        <v>#N/A</v>
      </c>
      <c r="G68" s="173" t="e">
        <f>VLOOKUP(B68,'пр.взв.'!B7:H70,6,FALSE)</f>
        <v>#N/A</v>
      </c>
      <c r="H68" s="183" t="e">
        <f>VLOOKUP(B68,'пр.взв.'!B7:H70,7,FALSE)</f>
        <v>#N/A</v>
      </c>
    </row>
    <row r="69" spans="1:8" ht="11.25" customHeight="1" hidden="1">
      <c r="A69" s="185"/>
      <c r="B69" s="186"/>
      <c r="C69" s="184"/>
      <c r="D69" s="174"/>
      <c r="E69" s="170"/>
      <c r="F69" s="172"/>
      <c r="G69" s="174"/>
      <c r="H69" s="184"/>
    </row>
    <row r="70" spans="1:8" ht="44.25" customHeight="1">
      <c r="A70" s="126" t="str">
        <f>HYPERLINK('[1]реквизиты'!$A$6)</f>
        <v>Гл. судья, судья МК</v>
      </c>
      <c r="B70" s="30"/>
      <c r="C70" s="128"/>
      <c r="D70" s="128"/>
      <c r="E70" s="128"/>
      <c r="F70" s="167" t="str">
        <f>HYPERLINK('[1]реквизиты'!$G$6)</f>
        <v>С.Г. Шкедов</v>
      </c>
      <c r="G70" s="167"/>
      <c r="H70" s="149" t="str">
        <f>HYPERLINK('[1]реквизиты'!$G$7)</f>
        <v>/ г. Владивосток /</v>
      </c>
    </row>
    <row r="71" spans="1:8" ht="27" customHeight="1">
      <c r="A71" s="126" t="str">
        <f>HYPERLINK('[1]реквизиты'!$A$8)</f>
        <v>Гл. секретарь, судья МК</v>
      </c>
      <c r="B71" s="30"/>
      <c r="C71" s="128"/>
      <c r="D71" s="128"/>
      <c r="E71" s="128"/>
      <c r="F71" s="168" t="str">
        <f>HYPERLINK('[1]реквизиты'!$G$8)</f>
        <v>Н.Ю. Глушкова</v>
      </c>
      <c r="G71" s="168"/>
      <c r="H71" s="149" t="str">
        <f>HYPERLINK('[1]реквизиты'!$G$9)</f>
        <v>/  г. Рязань /</v>
      </c>
    </row>
    <row r="72" spans="1:8" ht="12.75">
      <c r="A72" s="30"/>
      <c r="B72" s="30"/>
      <c r="C72" s="30"/>
      <c r="D72" s="128"/>
      <c r="E72" s="128"/>
      <c r="F72" s="30"/>
      <c r="H72" s="30"/>
    </row>
    <row r="73" spans="1:8" ht="12.75">
      <c r="A73" s="30"/>
      <c r="B73" s="30"/>
      <c r="C73" s="30"/>
      <c r="D73" s="128"/>
      <c r="E73" s="128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A64:A65"/>
    <mergeCell ref="B64:B65"/>
    <mergeCell ref="C64:C65"/>
    <mergeCell ref="D64:D65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F18:F19"/>
    <mergeCell ref="H18:H19"/>
    <mergeCell ref="F20:F21"/>
    <mergeCell ref="H20:H21"/>
    <mergeCell ref="A24:A25"/>
    <mergeCell ref="B24:B25"/>
    <mergeCell ref="C24:C25"/>
    <mergeCell ref="D24:D25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E12:E13"/>
    <mergeCell ref="E14:E15"/>
    <mergeCell ref="E16:E17"/>
    <mergeCell ref="E18:E19"/>
    <mergeCell ref="E20:E21"/>
    <mergeCell ref="E22:E23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17">
      <selection activeCell="G63" sqref="G63:G6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8" t="s">
        <v>45</v>
      </c>
      <c r="B1" s="178"/>
      <c r="C1" s="178"/>
      <c r="D1" s="178"/>
      <c r="E1" s="178"/>
      <c r="F1" s="178"/>
      <c r="G1" s="178"/>
      <c r="H1" s="178"/>
    </row>
    <row r="2" spans="3:10" ht="27.75" customHeight="1" thickBot="1">
      <c r="C2" s="179" t="str">
        <f>HYPERLINK('[1]реквизиты'!$A$2)</f>
        <v>Кубок России по САМБО среди мужчин</v>
      </c>
      <c r="D2" s="180"/>
      <c r="E2" s="180"/>
      <c r="F2" s="180"/>
      <c r="G2" s="181"/>
      <c r="H2" s="118"/>
      <c r="I2" s="118"/>
      <c r="J2" s="118"/>
    </row>
    <row r="3" spans="1:8" ht="12.75" customHeight="1">
      <c r="A3" s="209" t="str">
        <f>HYPERLINK('[1]реквизиты'!$A$3)</f>
        <v>23 - 27  ноября  2011 г.  г. Кстово</v>
      </c>
      <c r="B3" s="209"/>
      <c r="C3" s="209"/>
      <c r="D3" s="209"/>
      <c r="E3" s="209"/>
      <c r="F3" s="209"/>
      <c r="G3" s="209"/>
      <c r="H3" s="209"/>
    </row>
    <row r="4" spans="4:6" ht="12.75">
      <c r="D4" s="210" t="s">
        <v>192</v>
      </c>
      <c r="E4" s="210"/>
      <c r="F4" s="210"/>
    </row>
    <row r="5" spans="1:8" ht="12.75" customHeight="1">
      <c r="A5" s="214" t="s">
        <v>4</v>
      </c>
      <c r="B5" s="214" t="s">
        <v>5</v>
      </c>
      <c r="C5" s="214" t="s">
        <v>6</v>
      </c>
      <c r="D5" s="214" t="s">
        <v>7</v>
      </c>
      <c r="E5" s="192" t="s">
        <v>8</v>
      </c>
      <c r="F5" s="193"/>
      <c r="G5" s="214" t="s">
        <v>11</v>
      </c>
      <c r="H5" s="214" t="s">
        <v>9</v>
      </c>
    </row>
    <row r="6" spans="1:8" ht="12.75" customHeight="1">
      <c r="A6" s="202"/>
      <c r="B6" s="202"/>
      <c r="C6" s="202"/>
      <c r="D6" s="202"/>
      <c r="E6" s="165"/>
      <c r="F6" s="166"/>
      <c r="G6" s="202"/>
      <c r="H6" s="202"/>
    </row>
    <row r="7" spans="1:8" ht="12.75" customHeight="1">
      <c r="A7" s="211">
        <v>1</v>
      </c>
      <c r="B7" s="213">
        <v>1</v>
      </c>
      <c r="C7" s="161" t="s">
        <v>94</v>
      </c>
      <c r="D7" s="196" t="s">
        <v>95</v>
      </c>
      <c r="E7" s="169" t="s">
        <v>67</v>
      </c>
      <c r="F7" s="207" t="s">
        <v>96</v>
      </c>
      <c r="G7" s="208" t="s">
        <v>97</v>
      </c>
      <c r="H7" s="161" t="s">
        <v>98</v>
      </c>
    </row>
    <row r="8" spans="1:8" ht="15" customHeight="1">
      <c r="A8" s="211"/>
      <c r="B8" s="213"/>
      <c r="C8" s="161"/>
      <c r="D8" s="197"/>
      <c r="E8" s="170"/>
      <c r="F8" s="207"/>
      <c r="G8" s="208"/>
      <c r="H8" s="197"/>
    </row>
    <row r="9" spans="1:8" ht="12.75" customHeight="1">
      <c r="A9" s="211">
        <v>2</v>
      </c>
      <c r="B9" s="212">
        <v>2</v>
      </c>
      <c r="C9" s="161" t="s">
        <v>129</v>
      </c>
      <c r="D9" s="196" t="s">
        <v>130</v>
      </c>
      <c r="E9" s="169" t="s">
        <v>78</v>
      </c>
      <c r="F9" s="207" t="s">
        <v>131</v>
      </c>
      <c r="G9" s="208"/>
      <c r="H9" s="161" t="s">
        <v>132</v>
      </c>
    </row>
    <row r="10" spans="1:8" ht="15" customHeight="1">
      <c r="A10" s="211"/>
      <c r="B10" s="212"/>
      <c r="C10" s="161"/>
      <c r="D10" s="197"/>
      <c r="E10" s="170"/>
      <c r="F10" s="207"/>
      <c r="G10" s="208"/>
      <c r="H10" s="197"/>
    </row>
    <row r="11" spans="1:8" ht="15" customHeight="1">
      <c r="A11" s="211">
        <v>3</v>
      </c>
      <c r="B11" s="213">
        <v>3</v>
      </c>
      <c r="C11" s="161" t="s">
        <v>81</v>
      </c>
      <c r="D11" s="196" t="s">
        <v>82</v>
      </c>
      <c r="E11" s="169" t="s">
        <v>67</v>
      </c>
      <c r="F11" s="207" t="s">
        <v>68</v>
      </c>
      <c r="G11" s="208" t="s">
        <v>83</v>
      </c>
      <c r="H11" s="161" t="s">
        <v>84</v>
      </c>
    </row>
    <row r="12" spans="1:8" ht="15.75" customHeight="1">
      <c r="A12" s="211"/>
      <c r="B12" s="213"/>
      <c r="C12" s="161"/>
      <c r="D12" s="197"/>
      <c r="E12" s="170"/>
      <c r="F12" s="207"/>
      <c r="G12" s="208"/>
      <c r="H12" s="197"/>
    </row>
    <row r="13" spans="1:8" ht="12.75" customHeight="1">
      <c r="A13" s="211">
        <v>4</v>
      </c>
      <c r="B13" s="212">
        <v>4</v>
      </c>
      <c r="C13" s="161" t="s">
        <v>170</v>
      </c>
      <c r="D13" s="196" t="s">
        <v>171</v>
      </c>
      <c r="E13" s="169" t="s">
        <v>172</v>
      </c>
      <c r="F13" s="207" t="s">
        <v>173</v>
      </c>
      <c r="G13" s="208"/>
      <c r="H13" s="161" t="s">
        <v>174</v>
      </c>
    </row>
    <row r="14" spans="1:8" ht="15" customHeight="1">
      <c r="A14" s="211"/>
      <c r="B14" s="212"/>
      <c r="C14" s="161"/>
      <c r="D14" s="197"/>
      <c r="E14" s="170"/>
      <c r="F14" s="207"/>
      <c r="G14" s="208"/>
      <c r="H14" s="197"/>
    </row>
    <row r="15" spans="1:8" ht="12.75" customHeight="1">
      <c r="A15" s="211">
        <v>5</v>
      </c>
      <c r="B15" s="212">
        <v>5</v>
      </c>
      <c r="C15" s="161" t="s">
        <v>167</v>
      </c>
      <c r="D15" s="196" t="s">
        <v>168</v>
      </c>
      <c r="E15" s="169" t="s">
        <v>91</v>
      </c>
      <c r="F15" s="207" t="s">
        <v>169</v>
      </c>
      <c r="G15" s="208"/>
      <c r="H15" s="161" t="s">
        <v>93</v>
      </c>
    </row>
    <row r="16" spans="1:8" ht="15" customHeight="1">
      <c r="A16" s="211"/>
      <c r="B16" s="212"/>
      <c r="C16" s="161"/>
      <c r="D16" s="197"/>
      <c r="E16" s="170"/>
      <c r="F16" s="207"/>
      <c r="G16" s="208"/>
      <c r="H16" s="197"/>
    </row>
    <row r="17" spans="1:8" ht="12.75" customHeight="1">
      <c r="A17" s="211">
        <v>6</v>
      </c>
      <c r="B17" s="213">
        <v>6</v>
      </c>
      <c r="C17" s="161" t="s">
        <v>179</v>
      </c>
      <c r="D17" s="196" t="s">
        <v>180</v>
      </c>
      <c r="E17" s="169" t="s">
        <v>91</v>
      </c>
      <c r="F17" s="207" t="s">
        <v>181</v>
      </c>
      <c r="G17" s="208">
        <v>1337</v>
      </c>
      <c r="H17" s="161" t="s">
        <v>182</v>
      </c>
    </row>
    <row r="18" spans="1:8" ht="15" customHeight="1">
      <c r="A18" s="211"/>
      <c r="B18" s="213"/>
      <c r="C18" s="161"/>
      <c r="D18" s="197"/>
      <c r="E18" s="170"/>
      <c r="F18" s="207"/>
      <c r="G18" s="208"/>
      <c r="H18" s="197"/>
    </row>
    <row r="19" spans="1:8" ht="12.75" customHeight="1">
      <c r="A19" s="211">
        <v>7</v>
      </c>
      <c r="B19" s="212">
        <v>7</v>
      </c>
      <c r="C19" s="161" t="s">
        <v>187</v>
      </c>
      <c r="D19" s="196" t="s">
        <v>188</v>
      </c>
      <c r="E19" s="169" t="s">
        <v>91</v>
      </c>
      <c r="F19" s="207" t="s">
        <v>189</v>
      </c>
      <c r="G19" s="208" t="s">
        <v>190</v>
      </c>
      <c r="H19" s="161" t="s">
        <v>191</v>
      </c>
    </row>
    <row r="20" spans="1:8" ht="15" customHeight="1">
      <c r="A20" s="211"/>
      <c r="B20" s="212"/>
      <c r="C20" s="161"/>
      <c r="D20" s="197"/>
      <c r="E20" s="170"/>
      <c r="F20" s="207"/>
      <c r="G20" s="208"/>
      <c r="H20" s="197"/>
    </row>
    <row r="21" spans="1:8" ht="12.75" customHeight="1">
      <c r="A21" s="211">
        <v>8</v>
      </c>
      <c r="B21" s="213">
        <v>8</v>
      </c>
      <c r="C21" s="161" t="s">
        <v>85</v>
      </c>
      <c r="D21" s="196" t="s">
        <v>86</v>
      </c>
      <c r="E21" s="169" t="s">
        <v>67</v>
      </c>
      <c r="F21" s="207" t="s">
        <v>87</v>
      </c>
      <c r="G21" s="208" t="s">
        <v>88</v>
      </c>
      <c r="H21" s="161" t="s">
        <v>70</v>
      </c>
    </row>
    <row r="22" spans="1:8" ht="15" customHeight="1">
      <c r="A22" s="211"/>
      <c r="B22" s="213"/>
      <c r="C22" s="161"/>
      <c r="D22" s="197"/>
      <c r="E22" s="170"/>
      <c r="F22" s="207"/>
      <c r="G22" s="208"/>
      <c r="H22" s="197"/>
    </row>
    <row r="23" spans="1:8" ht="12.75" customHeight="1">
      <c r="A23" s="211">
        <v>9</v>
      </c>
      <c r="B23" s="212">
        <v>9</v>
      </c>
      <c r="C23" s="161" t="s">
        <v>107</v>
      </c>
      <c r="D23" s="196" t="s">
        <v>108</v>
      </c>
      <c r="E23" s="169" t="s">
        <v>109</v>
      </c>
      <c r="F23" s="207" t="s">
        <v>110</v>
      </c>
      <c r="G23" s="208"/>
      <c r="H23" s="161" t="s">
        <v>111</v>
      </c>
    </row>
    <row r="24" spans="1:8" ht="15" customHeight="1">
      <c r="A24" s="211"/>
      <c r="B24" s="212"/>
      <c r="C24" s="161"/>
      <c r="D24" s="197"/>
      <c r="E24" s="170"/>
      <c r="F24" s="207"/>
      <c r="G24" s="208"/>
      <c r="H24" s="197"/>
    </row>
    <row r="25" spans="1:8" ht="12.75" customHeight="1">
      <c r="A25" s="211">
        <v>10</v>
      </c>
      <c r="B25" s="212">
        <v>10</v>
      </c>
      <c r="C25" s="161" t="s">
        <v>141</v>
      </c>
      <c r="D25" s="196" t="s">
        <v>142</v>
      </c>
      <c r="E25" s="169" t="s">
        <v>67</v>
      </c>
      <c r="F25" s="207" t="s">
        <v>143</v>
      </c>
      <c r="G25" s="208" t="s">
        <v>144</v>
      </c>
      <c r="H25" s="161" t="s">
        <v>145</v>
      </c>
    </row>
    <row r="26" spans="1:8" ht="15" customHeight="1">
      <c r="A26" s="211"/>
      <c r="B26" s="212"/>
      <c r="C26" s="161"/>
      <c r="D26" s="197"/>
      <c r="E26" s="170"/>
      <c r="F26" s="207"/>
      <c r="G26" s="208"/>
      <c r="H26" s="197"/>
    </row>
    <row r="27" spans="1:8" ht="12.75" customHeight="1">
      <c r="A27" s="211">
        <v>11</v>
      </c>
      <c r="B27" s="213">
        <v>11</v>
      </c>
      <c r="C27" s="195" t="s">
        <v>151</v>
      </c>
      <c r="D27" s="194" t="s">
        <v>152</v>
      </c>
      <c r="E27" s="169" t="s">
        <v>153</v>
      </c>
      <c r="F27" s="207" t="s">
        <v>154</v>
      </c>
      <c r="G27" s="194" t="s">
        <v>155</v>
      </c>
      <c r="H27" s="195" t="s">
        <v>156</v>
      </c>
    </row>
    <row r="28" spans="1:8" ht="15" customHeight="1">
      <c r="A28" s="211"/>
      <c r="B28" s="213"/>
      <c r="C28" s="195"/>
      <c r="D28" s="194"/>
      <c r="E28" s="170"/>
      <c r="F28" s="207"/>
      <c r="G28" s="194"/>
      <c r="H28" s="195"/>
    </row>
    <row r="29" spans="1:8" ht="15.75" customHeight="1">
      <c r="A29" s="211">
        <v>12</v>
      </c>
      <c r="B29" s="213">
        <v>12</v>
      </c>
      <c r="C29" s="161" t="s">
        <v>99</v>
      </c>
      <c r="D29" s="196" t="s">
        <v>100</v>
      </c>
      <c r="E29" s="169" t="s">
        <v>78</v>
      </c>
      <c r="F29" s="207" t="s">
        <v>79</v>
      </c>
      <c r="G29" s="208"/>
      <c r="H29" s="161" t="s">
        <v>101</v>
      </c>
    </row>
    <row r="30" spans="1:8" ht="15" customHeight="1">
      <c r="A30" s="211"/>
      <c r="B30" s="213"/>
      <c r="C30" s="161"/>
      <c r="D30" s="197"/>
      <c r="E30" s="170"/>
      <c r="F30" s="207"/>
      <c r="G30" s="208"/>
      <c r="H30" s="197"/>
    </row>
    <row r="31" spans="1:8" ht="12.75" customHeight="1">
      <c r="A31" s="211">
        <v>13</v>
      </c>
      <c r="B31" s="212">
        <v>13</v>
      </c>
      <c r="C31" s="161" t="s">
        <v>137</v>
      </c>
      <c r="D31" s="196" t="s">
        <v>138</v>
      </c>
      <c r="E31" s="169" t="s">
        <v>67</v>
      </c>
      <c r="F31" s="207" t="s">
        <v>139</v>
      </c>
      <c r="G31" s="208"/>
      <c r="H31" s="161" t="s">
        <v>140</v>
      </c>
    </row>
    <row r="32" spans="1:8" ht="15" customHeight="1">
      <c r="A32" s="211"/>
      <c r="B32" s="212"/>
      <c r="C32" s="161"/>
      <c r="D32" s="197"/>
      <c r="E32" s="170"/>
      <c r="F32" s="207"/>
      <c r="G32" s="208"/>
      <c r="H32" s="197"/>
    </row>
    <row r="33" spans="1:8" ht="12.75" customHeight="1">
      <c r="A33" s="211">
        <v>14</v>
      </c>
      <c r="B33" s="212">
        <v>14</v>
      </c>
      <c r="C33" s="161" t="s">
        <v>133</v>
      </c>
      <c r="D33" s="196" t="s">
        <v>134</v>
      </c>
      <c r="E33" s="169" t="s">
        <v>67</v>
      </c>
      <c r="F33" s="207" t="s">
        <v>135</v>
      </c>
      <c r="G33" s="208"/>
      <c r="H33" s="161" t="s">
        <v>136</v>
      </c>
    </row>
    <row r="34" spans="1:8" ht="15" customHeight="1">
      <c r="A34" s="211"/>
      <c r="B34" s="212"/>
      <c r="C34" s="161"/>
      <c r="D34" s="197"/>
      <c r="E34" s="170"/>
      <c r="F34" s="207"/>
      <c r="G34" s="208"/>
      <c r="H34" s="197"/>
    </row>
    <row r="35" spans="1:8" ht="12.75" customHeight="1">
      <c r="A35" s="211">
        <v>15</v>
      </c>
      <c r="B35" s="212">
        <v>15</v>
      </c>
      <c r="C35" s="161" t="s">
        <v>112</v>
      </c>
      <c r="D35" s="196" t="s">
        <v>113</v>
      </c>
      <c r="E35" s="169" t="s">
        <v>91</v>
      </c>
      <c r="F35" s="207" t="s">
        <v>114</v>
      </c>
      <c r="G35" s="208"/>
      <c r="H35" s="161" t="s">
        <v>115</v>
      </c>
    </row>
    <row r="36" spans="1:8" ht="15" customHeight="1">
      <c r="A36" s="211"/>
      <c r="B36" s="212"/>
      <c r="C36" s="161"/>
      <c r="D36" s="197"/>
      <c r="E36" s="170"/>
      <c r="F36" s="207"/>
      <c r="G36" s="208"/>
      <c r="H36" s="197"/>
    </row>
    <row r="37" spans="1:8" ht="15.75" customHeight="1">
      <c r="A37" s="211">
        <v>16</v>
      </c>
      <c r="B37" s="212">
        <v>16</v>
      </c>
      <c r="C37" s="161" t="s">
        <v>162</v>
      </c>
      <c r="D37" s="196" t="s">
        <v>163</v>
      </c>
      <c r="E37" s="169" t="s">
        <v>164</v>
      </c>
      <c r="F37" s="207" t="s">
        <v>165</v>
      </c>
      <c r="G37" s="208"/>
      <c r="H37" s="161" t="s">
        <v>166</v>
      </c>
    </row>
    <row r="38" spans="1:8" ht="12.75" customHeight="1">
      <c r="A38" s="211"/>
      <c r="B38" s="212"/>
      <c r="C38" s="161"/>
      <c r="D38" s="197"/>
      <c r="E38" s="170"/>
      <c r="F38" s="207"/>
      <c r="G38" s="208"/>
      <c r="H38" s="197"/>
    </row>
    <row r="39" spans="1:8" ht="12.75" customHeight="1">
      <c r="A39" s="211">
        <v>17</v>
      </c>
      <c r="B39" s="213">
        <v>17</v>
      </c>
      <c r="C39" s="161" t="s">
        <v>102</v>
      </c>
      <c r="D39" s="196" t="s">
        <v>103</v>
      </c>
      <c r="E39" s="169" t="s">
        <v>78</v>
      </c>
      <c r="F39" s="207" t="s">
        <v>104</v>
      </c>
      <c r="G39" s="208" t="s">
        <v>105</v>
      </c>
      <c r="H39" s="161" t="s">
        <v>106</v>
      </c>
    </row>
    <row r="40" spans="1:8" ht="12.75" customHeight="1">
      <c r="A40" s="211"/>
      <c r="B40" s="213"/>
      <c r="C40" s="161"/>
      <c r="D40" s="197"/>
      <c r="E40" s="170"/>
      <c r="F40" s="207"/>
      <c r="G40" s="208"/>
      <c r="H40" s="197"/>
    </row>
    <row r="41" spans="1:8" ht="12.75" customHeight="1">
      <c r="A41" s="211">
        <v>18</v>
      </c>
      <c r="B41" s="213">
        <v>18</v>
      </c>
      <c r="C41" s="161" t="s">
        <v>71</v>
      </c>
      <c r="D41" s="194" t="s">
        <v>72</v>
      </c>
      <c r="E41" s="169" t="s">
        <v>73</v>
      </c>
      <c r="F41" s="207" t="s">
        <v>74</v>
      </c>
      <c r="G41" s="208"/>
      <c r="H41" s="161" t="s">
        <v>75</v>
      </c>
    </row>
    <row r="42" spans="1:8" ht="12.75" customHeight="1">
      <c r="A42" s="211"/>
      <c r="B42" s="213"/>
      <c r="C42" s="161"/>
      <c r="D42" s="194"/>
      <c r="E42" s="170"/>
      <c r="F42" s="207"/>
      <c r="G42" s="208"/>
      <c r="H42" s="197"/>
    </row>
    <row r="43" spans="1:8" ht="12.75" customHeight="1">
      <c r="A43" s="211">
        <v>19</v>
      </c>
      <c r="B43" s="212">
        <v>19</v>
      </c>
      <c r="C43" s="161" t="s">
        <v>116</v>
      </c>
      <c r="D43" s="196" t="s">
        <v>117</v>
      </c>
      <c r="E43" s="169" t="s">
        <v>78</v>
      </c>
      <c r="F43" s="207" t="s">
        <v>118</v>
      </c>
      <c r="G43" s="208" t="s">
        <v>119</v>
      </c>
      <c r="H43" s="161" t="s">
        <v>106</v>
      </c>
    </row>
    <row r="44" spans="1:8" ht="12.75" customHeight="1">
      <c r="A44" s="211"/>
      <c r="B44" s="212"/>
      <c r="C44" s="161"/>
      <c r="D44" s="197"/>
      <c r="E44" s="170"/>
      <c r="F44" s="207"/>
      <c r="G44" s="208"/>
      <c r="H44" s="197"/>
    </row>
    <row r="45" spans="1:8" ht="12.75" customHeight="1">
      <c r="A45" s="211">
        <v>20</v>
      </c>
      <c r="B45" s="213">
        <v>20</v>
      </c>
      <c r="C45" s="161" t="s">
        <v>89</v>
      </c>
      <c r="D45" s="196" t="s">
        <v>90</v>
      </c>
      <c r="E45" s="169" t="s">
        <v>91</v>
      </c>
      <c r="F45" s="207" t="s">
        <v>92</v>
      </c>
      <c r="G45" s="208"/>
      <c r="H45" s="161" t="s">
        <v>93</v>
      </c>
    </row>
    <row r="46" spans="1:8" ht="12.75" customHeight="1">
      <c r="A46" s="211"/>
      <c r="B46" s="213"/>
      <c r="C46" s="161"/>
      <c r="D46" s="197"/>
      <c r="E46" s="170"/>
      <c r="F46" s="207"/>
      <c r="G46" s="208"/>
      <c r="H46" s="197"/>
    </row>
    <row r="47" spans="1:8" ht="12.75" customHeight="1">
      <c r="A47" s="211">
        <v>21</v>
      </c>
      <c r="B47" s="212">
        <v>21</v>
      </c>
      <c r="C47" s="195" t="s">
        <v>76</v>
      </c>
      <c r="D47" s="194" t="s">
        <v>77</v>
      </c>
      <c r="E47" s="169" t="s">
        <v>78</v>
      </c>
      <c r="F47" s="207" t="s">
        <v>79</v>
      </c>
      <c r="G47" s="194"/>
      <c r="H47" s="195" t="s">
        <v>80</v>
      </c>
    </row>
    <row r="48" spans="1:8" ht="12.75" customHeight="1">
      <c r="A48" s="211"/>
      <c r="B48" s="212"/>
      <c r="C48" s="195"/>
      <c r="D48" s="194"/>
      <c r="E48" s="170"/>
      <c r="F48" s="207"/>
      <c r="G48" s="194"/>
      <c r="H48" s="195"/>
    </row>
    <row r="49" spans="1:8" ht="12.75" customHeight="1">
      <c r="A49" s="211">
        <v>22</v>
      </c>
      <c r="B49" s="212">
        <v>22</v>
      </c>
      <c r="C49" s="161" t="s">
        <v>175</v>
      </c>
      <c r="D49" s="196" t="s">
        <v>176</v>
      </c>
      <c r="E49" s="169" t="s">
        <v>172</v>
      </c>
      <c r="F49" s="207" t="s">
        <v>177</v>
      </c>
      <c r="G49" s="208"/>
      <c r="H49" s="161" t="s">
        <v>178</v>
      </c>
    </row>
    <row r="50" spans="1:8" ht="12.75" customHeight="1">
      <c r="A50" s="211"/>
      <c r="B50" s="212"/>
      <c r="C50" s="161"/>
      <c r="D50" s="197"/>
      <c r="E50" s="170"/>
      <c r="F50" s="207"/>
      <c r="G50" s="208"/>
      <c r="H50" s="197"/>
    </row>
    <row r="51" spans="1:8" ht="12.75" customHeight="1">
      <c r="A51" s="211">
        <v>23</v>
      </c>
      <c r="B51" s="212">
        <v>23</v>
      </c>
      <c r="C51" s="161" t="s">
        <v>157</v>
      </c>
      <c r="D51" s="196" t="s">
        <v>158</v>
      </c>
      <c r="E51" s="169" t="s">
        <v>67</v>
      </c>
      <c r="F51" s="207" t="s">
        <v>159</v>
      </c>
      <c r="G51" s="208" t="s">
        <v>160</v>
      </c>
      <c r="H51" s="161" t="s">
        <v>161</v>
      </c>
    </row>
    <row r="52" spans="1:8" ht="12.75" customHeight="1">
      <c r="A52" s="211"/>
      <c r="B52" s="212"/>
      <c r="C52" s="161"/>
      <c r="D52" s="197"/>
      <c r="E52" s="170"/>
      <c r="F52" s="207"/>
      <c r="G52" s="208"/>
      <c r="H52" s="197"/>
    </row>
    <row r="53" spans="1:8" ht="12.75" customHeight="1">
      <c r="A53" s="211">
        <v>24</v>
      </c>
      <c r="B53" s="212">
        <v>24</v>
      </c>
      <c r="C53" s="195" t="s">
        <v>120</v>
      </c>
      <c r="D53" s="194" t="s">
        <v>121</v>
      </c>
      <c r="E53" s="169" t="s">
        <v>78</v>
      </c>
      <c r="F53" s="207" t="s">
        <v>122</v>
      </c>
      <c r="G53" s="194" t="s">
        <v>123</v>
      </c>
      <c r="H53" s="195" t="s">
        <v>124</v>
      </c>
    </row>
    <row r="54" spans="1:8" ht="12.75" customHeight="1">
      <c r="A54" s="211"/>
      <c r="B54" s="212"/>
      <c r="C54" s="195"/>
      <c r="D54" s="194"/>
      <c r="E54" s="170"/>
      <c r="F54" s="207"/>
      <c r="G54" s="194"/>
      <c r="H54" s="195"/>
    </row>
    <row r="55" spans="1:8" ht="12.75" customHeight="1">
      <c r="A55" s="211">
        <v>25</v>
      </c>
      <c r="B55" s="212">
        <v>25</v>
      </c>
      <c r="C55" s="195" t="s">
        <v>65</v>
      </c>
      <c r="D55" s="194" t="s">
        <v>66</v>
      </c>
      <c r="E55" s="169" t="s">
        <v>67</v>
      </c>
      <c r="F55" s="207" t="s">
        <v>68</v>
      </c>
      <c r="G55" s="194" t="s">
        <v>69</v>
      </c>
      <c r="H55" s="195" t="s">
        <v>70</v>
      </c>
    </row>
    <row r="56" spans="1:8" ht="12.75" customHeight="1">
      <c r="A56" s="211"/>
      <c r="B56" s="212"/>
      <c r="C56" s="195"/>
      <c r="D56" s="194"/>
      <c r="E56" s="170"/>
      <c r="F56" s="207"/>
      <c r="G56" s="194"/>
      <c r="H56" s="195"/>
    </row>
    <row r="57" spans="1:8" ht="12.75" customHeight="1">
      <c r="A57" s="211">
        <v>26</v>
      </c>
      <c r="B57" s="212">
        <v>26</v>
      </c>
      <c r="C57" s="161" t="s">
        <v>146</v>
      </c>
      <c r="D57" s="196" t="s">
        <v>147</v>
      </c>
      <c r="E57" s="169" t="s">
        <v>148</v>
      </c>
      <c r="F57" s="207" t="s">
        <v>149</v>
      </c>
      <c r="G57" s="208"/>
      <c r="H57" s="161" t="s">
        <v>150</v>
      </c>
    </row>
    <row r="58" spans="1:8" ht="12.75" customHeight="1">
      <c r="A58" s="211"/>
      <c r="B58" s="212"/>
      <c r="C58" s="161"/>
      <c r="D58" s="197"/>
      <c r="E58" s="170"/>
      <c r="F58" s="207"/>
      <c r="G58" s="208"/>
      <c r="H58" s="197"/>
    </row>
    <row r="59" spans="1:8" ht="12.75" customHeight="1">
      <c r="A59" s="211">
        <v>27</v>
      </c>
      <c r="B59" s="212">
        <v>27</v>
      </c>
      <c r="C59" s="161" t="s">
        <v>125</v>
      </c>
      <c r="D59" s="196" t="s">
        <v>126</v>
      </c>
      <c r="E59" s="169" t="s">
        <v>78</v>
      </c>
      <c r="F59" s="207" t="s">
        <v>127</v>
      </c>
      <c r="G59" s="208"/>
      <c r="H59" s="161" t="s">
        <v>128</v>
      </c>
    </row>
    <row r="60" spans="1:8" ht="12.75" customHeight="1">
      <c r="A60" s="211"/>
      <c r="B60" s="212"/>
      <c r="C60" s="161"/>
      <c r="D60" s="197"/>
      <c r="E60" s="170"/>
      <c r="F60" s="207"/>
      <c r="G60" s="208"/>
      <c r="H60" s="197"/>
    </row>
    <row r="61" spans="1:8" ht="12.75" customHeight="1">
      <c r="A61" s="211">
        <v>28</v>
      </c>
      <c r="B61" s="213">
        <v>28</v>
      </c>
      <c r="C61" s="195" t="s">
        <v>183</v>
      </c>
      <c r="D61" s="194" t="s">
        <v>184</v>
      </c>
      <c r="E61" s="169" t="s">
        <v>67</v>
      </c>
      <c r="F61" s="207" t="s">
        <v>185</v>
      </c>
      <c r="G61" s="208" t="s">
        <v>207</v>
      </c>
      <c r="H61" s="195" t="s">
        <v>186</v>
      </c>
    </row>
    <row r="62" spans="1:8" ht="12.75" customHeight="1">
      <c r="A62" s="211"/>
      <c r="B62" s="213"/>
      <c r="C62" s="195"/>
      <c r="D62" s="194"/>
      <c r="E62" s="170"/>
      <c r="F62" s="207"/>
      <c r="G62" s="208"/>
      <c r="H62" s="195"/>
    </row>
    <row r="63" spans="1:8" ht="12.75" customHeight="1">
      <c r="A63" s="215"/>
      <c r="B63" s="216"/>
      <c r="C63" s="198"/>
      <c r="D63" s="200"/>
      <c r="E63" s="164"/>
      <c r="F63" s="203"/>
      <c r="G63" s="205"/>
      <c r="H63" s="198"/>
    </row>
    <row r="64" spans="1:8" ht="12.75" customHeight="1">
      <c r="A64" s="215"/>
      <c r="B64" s="216"/>
      <c r="C64" s="199"/>
      <c r="D64" s="202"/>
      <c r="E64" s="162"/>
      <c r="F64" s="204"/>
      <c r="G64" s="206"/>
      <c r="H64" s="199"/>
    </row>
    <row r="65" spans="1:8" ht="12.75" customHeight="1">
      <c r="A65" s="215"/>
      <c r="B65" s="216"/>
      <c r="C65" s="198"/>
      <c r="D65" s="200"/>
      <c r="E65" s="164"/>
      <c r="F65" s="203"/>
      <c r="G65" s="205"/>
      <c r="H65" s="198"/>
    </row>
    <row r="66" spans="1:8" ht="12.75" customHeight="1">
      <c r="A66" s="215"/>
      <c r="B66" s="216"/>
      <c r="C66" s="199"/>
      <c r="D66" s="202"/>
      <c r="E66" s="162"/>
      <c r="F66" s="204"/>
      <c r="G66" s="206"/>
      <c r="H66" s="199"/>
    </row>
    <row r="67" spans="1:8" ht="12.75">
      <c r="A67" s="215"/>
      <c r="B67" s="216"/>
      <c r="C67" s="198"/>
      <c r="D67" s="200"/>
      <c r="E67" s="164"/>
      <c r="F67" s="203"/>
      <c r="G67" s="205"/>
      <c r="H67" s="198"/>
    </row>
    <row r="68" spans="1:8" ht="12.75">
      <c r="A68" s="215"/>
      <c r="B68" s="216"/>
      <c r="C68" s="199"/>
      <c r="D68" s="201"/>
      <c r="E68" s="162"/>
      <c r="F68" s="204"/>
      <c r="G68" s="206"/>
      <c r="H68" s="199"/>
    </row>
    <row r="69" spans="1:8" ht="12.75">
      <c r="A69" s="215"/>
      <c r="B69" s="216"/>
      <c r="C69" s="198"/>
      <c r="D69" s="200"/>
      <c r="E69" s="164"/>
      <c r="F69" s="203"/>
      <c r="G69" s="205"/>
      <c r="H69" s="198"/>
    </row>
    <row r="70" spans="1:8" ht="12.75">
      <c r="A70" s="215"/>
      <c r="B70" s="216"/>
      <c r="C70" s="199"/>
      <c r="D70" s="201"/>
      <c r="E70" s="162"/>
      <c r="F70" s="204"/>
      <c r="G70" s="206"/>
      <c r="H70" s="199"/>
    </row>
  </sheetData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5:G16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H67:H68"/>
    <mergeCell ref="F65:F66"/>
    <mergeCell ref="H65:H66"/>
    <mergeCell ref="G63:G64"/>
    <mergeCell ref="G65:G66"/>
    <mergeCell ref="H63:H64"/>
    <mergeCell ref="A63:A64"/>
    <mergeCell ref="B63:B64"/>
    <mergeCell ref="F63:F64"/>
    <mergeCell ref="C63:C64"/>
    <mergeCell ref="D63:D64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A57:A58"/>
    <mergeCell ref="B57:B58"/>
    <mergeCell ref="C57:C58"/>
    <mergeCell ref="D57:D58"/>
    <mergeCell ref="A55:A56"/>
    <mergeCell ref="B55:B56"/>
    <mergeCell ref="F55:F56"/>
    <mergeCell ref="H55:H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L14" sqref="L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29" t="str">
        <f>HYPERLINK('[1]реквизиты'!$A$2)</f>
        <v>Кубок России по САМБО среди мужчин</v>
      </c>
      <c r="B1" s="229"/>
      <c r="C1" s="229"/>
      <c r="D1" s="229"/>
      <c r="E1" s="229"/>
      <c r="F1" s="229"/>
      <c r="G1" s="229"/>
      <c r="H1" s="229"/>
      <c r="I1" s="229"/>
    </row>
    <row r="2" spans="4:7" ht="15.75">
      <c r="D2" s="83"/>
      <c r="E2" s="83"/>
      <c r="F2" s="217" t="str">
        <f>HYPERLINK('пр.взв.'!D4)</f>
        <v>в.к. 57 кг.</v>
      </c>
      <c r="G2" s="217"/>
    </row>
    <row r="3" ht="20.25" customHeight="1">
      <c r="C3" s="84" t="s">
        <v>204</v>
      </c>
    </row>
    <row r="4" ht="12.75">
      <c r="C4" s="85" t="s">
        <v>14</v>
      </c>
    </row>
    <row r="5" spans="1:9" ht="12.75">
      <c r="A5" s="189" t="s">
        <v>15</v>
      </c>
      <c r="B5" s="189" t="s">
        <v>5</v>
      </c>
      <c r="C5" s="202" t="s">
        <v>6</v>
      </c>
      <c r="D5" s="189" t="s">
        <v>16</v>
      </c>
      <c r="E5" s="192" t="s">
        <v>17</v>
      </c>
      <c r="F5" s="193"/>
      <c r="G5" s="189" t="s">
        <v>18</v>
      </c>
      <c r="H5" s="189" t="s">
        <v>19</v>
      </c>
      <c r="I5" s="189" t="s">
        <v>20</v>
      </c>
    </row>
    <row r="6" spans="1:9" ht="12.75">
      <c r="A6" s="214"/>
      <c r="B6" s="214"/>
      <c r="C6" s="214"/>
      <c r="D6" s="214"/>
      <c r="E6" s="165"/>
      <c r="F6" s="166"/>
      <c r="G6" s="214"/>
      <c r="H6" s="214"/>
      <c r="I6" s="214"/>
    </row>
    <row r="7" spans="1:9" ht="12.75">
      <c r="A7" s="225"/>
      <c r="B7" s="226">
        <v>7</v>
      </c>
      <c r="C7" s="223" t="str">
        <f>VLOOKUP(B7,'пр.взв.'!B7:F70,2,FALSE)</f>
        <v>Егоров Алексей Геннадьевич</v>
      </c>
      <c r="D7" s="228" t="str">
        <f>VLOOKUP(B7,'пр.взв.'!B7:H70,3,FALSE)</f>
        <v>26.01.80 мсмк</v>
      </c>
      <c r="E7" s="230" t="str">
        <f>VLOOKUP(B7,'пр.взв.'!B7:H70,4,FALSE)</f>
        <v>УФО</v>
      </c>
      <c r="F7" s="218" t="str">
        <f>VLOOKUP(B7,'пр.взв.'!B7:H70,5,FALSE)</f>
        <v>Свердловская Екатеринбург ПР</v>
      </c>
      <c r="G7" s="227"/>
      <c r="H7" s="208"/>
      <c r="I7" s="189"/>
    </row>
    <row r="8" spans="1:9" ht="12.75">
      <c r="A8" s="225"/>
      <c r="B8" s="189"/>
      <c r="C8" s="223"/>
      <c r="D8" s="228"/>
      <c r="E8" s="231"/>
      <c r="F8" s="219"/>
      <c r="G8" s="227"/>
      <c r="H8" s="208"/>
      <c r="I8" s="189"/>
    </row>
    <row r="9" spans="1:9" ht="12.75">
      <c r="A9" s="221"/>
      <c r="B9" s="226">
        <v>10</v>
      </c>
      <c r="C9" s="223" t="str">
        <f>VLOOKUP(B9,'пр.взв.'!B9:F70,2,FALSE)</f>
        <v>Багдасарян Руслан Рудольфович</v>
      </c>
      <c r="D9" s="223" t="str">
        <f>VLOOKUP(B9,'пр.взв.'!B9:G70,3,FALSE)</f>
        <v>20.08.92 мс</v>
      </c>
      <c r="E9" s="230" t="str">
        <f>VLOOKUP(B9,'пр.взв.'!B2:H72,4,FALSE)</f>
        <v>ПФО</v>
      </c>
      <c r="F9" s="218" t="str">
        <f>VLOOKUP(B9,'пр.взв.'!B9:H70,5,FALSE)</f>
        <v>Нижегородская Павлово</v>
      </c>
      <c r="G9" s="220"/>
      <c r="H9" s="189"/>
      <c r="I9" s="189"/>
    </row>
    <row r="10" spans="1:9" ht="12.75">
      <c r="A10" s="221"/>
      <c r="B10" s="189"/>
      <c r="C10" s="223"/>
      <c r="D10" s="223"/>
      <c r="E10" s="231"/>
      <c r="F10" s="219"/>
      <c r="G10" s="220"/>
      <c r="H10" s="189"/>
      <c r="I10" s="189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>
      <c r="C15" s="16"/>
    </row>
    <row r="16" spans="3:6" ht="15.75">
      <c r="C16" s="85" t="s">
        <v>22</v>
      </c>
      <c r="F16" s="140"/>
    </row>
    <row r="17" spans="1:9" ht="12.75">
      <c r="A17" s="189" t="s">
        <v>15</v>
      </c>
      <c r="B17" s="189" t="s">
        <v>5</v>
      </c>
      <c r="C17" s="202" t="s">
        <v>6</v>
      </c>
      <c r="D17" s="189" t="s">
        <v>16</v>
      </c>
      <c r="E17" s="192" t="s">
        <v>17</v>
      </c>
      <c r="F17" s="193"/>
      <c r="G17" s="189" t="s">
        <v>18</v>
      </c>
      <c r="H17" s="189" t="s">
        <v>19</v>
      </c>
      <c r="I17" s="189" t="s">
        <v>20</v>
      </c>
    </row>
    <row r="18" spans="1:9" ht="12.75">
      <c r="A18" s="214"/>
      <c r="B18" s="214"/>
      <c r="C18" s="214"/>
      <c r="D18" s="214"/>
      <c r="E18" s="232"/>
      <c r="F18" s="233"/>
      <c r="G18" s="214"/>
      <c r="H18" s="214"/>
      <c r="I18" s="214"/>
    </row>
    <row r="19" spans="1:9" ht="12.75">
      <c r="A19" s="225"/>
      <c r="B19" s="226">
        <v>6</v>
      </c>
      <c r="C19" s="223" t="str">
        <f>VLOOKUP(B19,'пр.взв.'!B7:F70,2,FALSE)</f>
        <v>Агаев Эльшан Кемран оглы</v>
      </c>
      <c r="D19" s="223" t="str">
        <f>VLOOKUP(B19,'пр.взв.'!B7:G70,3,FALSE)</f>
        <v>10.05.88 мсмк</v>
      </c>
      <c r="E19" s="230" t="str">
        <f>VLOOKUP(B19,'пр.взв.'!B1:H82,4,FALSE)</f>
        <v>УФО</v>
      </c>
      <c r="F19" s="218" t="str">
        <f>VLOOKUP(B19,'пр.взв.'!B7:H70,5,FALSE)</f>
        <v>ХМАО-Югра Радужный  МО</v>
      </c>
      <c r="G19" s="220"/>
      <c r="H19" s="208"/>
      <c r="I19" s="189"/>
    </row>
    <row r="20" spans="1:9" ht="12.75">
      <c r="A20" s="225"/>
      <c r="B20" s="189"/>
      <c r="C20" s="223"/>
      <c r="D20" s="223"/>
      <c r="E20" s="231"/>
      <c r="F20" s="219"/>
      <c r="G20" s="220"/>
      <c r="H20" s="208"/>
      <c r="I20" s="189"/>
    </row>
    <row r="21" spans="1:9" ht="12.75">
      <c r="A21" s="221"/>
      <c r="B21" s="226">
        <v>17</v>
      </c>
      <c r="C21" s="223" t="str">
        <f>VLOOKUP(B21,'пр.взв.'!B9:F70,2,FALSE)</f>
        <v>Козлов Роман Витальевич</v>
      </c>
      <c r="D21" s="223" t="str">
        <f>VLOOKUP(B21,'пр.взв.'!B9:G70,3,FALSE)</f>
        <v>04.05.90 мс</v>
      </c>
      <c r="E21" s="230" t="str">
        <f>VLOOKUP(B21,'пр.взв.'!B4:H84,4,FALSE)</f>
        <v>ЦФО</v>
      </c>
      <c r="F21" s="218" t="str">
        <f>VLOOKUP(B21,'пр.взв.'!B9:H70,5,FALSE)</f>
        <v>Рязанская Рязань МО</v>
      </c>
      <c r="G21" s="220"/>
      <c r="H21" s="189"/>
      <c r="I21" s="189"/>
    </row>
    <row r="22" spans="1:9" ht="12.75">
      <c r="A22" s="221"/>
      <c r="B22" s="189"/>
      <c r="C22" s="223"/>
      <c r="D22" s="223"/>
      <c r="E22" s="231"/>
      <c r="F22" s="219"/>
      <c r="G22" s="220"/>
      <c r="H22" s="189"/>
      <c r="I22" s="189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17" t="str">
        <f>HYPERLINK('пр.взв.'!D4)</f>
        <v>в.к. 57 кг.</v>
      </c>
      <c r="G29" s="217"/>
    </row>
    <row r="30" spans="1:9" ht="12.75">
      <c r="A30" s="189" t="s">
        <v>15</v>
      </c>
      <c r="B30" s="189" t="s">
        <v>5</v>
      </c>
      <c r="C30" s="202" t="s">
        <v>6</v>
      </c>
      <c r="D30" s="189" t="s">
        <v>16</v>
      </c>
      <c r="E30" s="192" t="s">
        <v>17</v>
      </c>
      <c r="F30" s="193"/>
      <c r="G30" s="189" t="s">
        <v>18</v>
      </c>
      <c r="H30" s="189" t="s">
        <v>19</v>
      </c>
      <c r="I30" s="189" t="s">
        <v>20</v>
      </c>
    </row>
    <row r="31" spans="1:9" ht="12.75">
      <c r="A31" s="214"/>
      <c r="B31" s="214"/>
      <c r="C31" s="214"/>
      <c r="D31" s="214"/>
      <c r="E31" s="232"/>
      <c r="F31" s="233"/>
      <c r="G31" s="214"/>
      <c r="H31" s="214"/>
      <c r="I31" s="214"/>
    </row>
    <row r="32" spans="1:9" ht="12.75">
      <c r="A32" s="225"/>
      <c r="B32" s="222" t="str">
        <f>'пр.хода'!K22</f>
        <v>15</v>
      </c>
      <c r="C32" s="223" t="e">
        <f>VLOOKUP(B32,'пр.взв.'!B7:C70,2,FALSE)</f>
        <v>#N/A</v>
      </c>
      <c r="D32" s="224" t="e">
        <f>VLOOKUP(B32,'пр.взв.'!B7:D95,3,FALSE)</f>
        <v>#N/A</v>
      </c>
      <c r="E32" s="230" t="e">
        <f>VLOOKUP(B32,'пр.взв.'!B2:H95,4,FALSE)</f>
        <v>#N/A</v>
      </c>
      <c r="F32" s="218" t="e">
        <f>VLOOKUP(B32,'пр.взв.'!B7:F95,5,FALSE)</f>
        <v>#N/A</v>
      </c>
      <c r="G32" s="220"/>
      <c r="H32" s="208"/>
      <c r="I32" s="189"/>
    </row>
    <row r="33" spans="1:9" ht="12.75">
      <c r="A33" s="225"/>
      <c r="B33" s="189"/>
      <c r="C33" s="223"/>
      <c r="D33" s="224"/>
      <c r="E33" s="231"/>
      <c r="F33" s="219"/>
      <c r="G33" s="220"/>
      <c r="H33" s="208"/>
      <c r="I33" s="189"/>
    </row>
    <row r="34" spans="1:9" ht="12.75">
      <c r="A34" s="221"/>
      <c r="B34" s="222" t="str">
        <f>'пр.хода'!N22</f>
        <v>16</v>
      </c>
      <c r="C34" s="223" t="e">
        <f>VLOOKUP(B34,'пр.взв.'!B9:C72,2,FALSE)</f>
        <v>#N/A</v>
      </c>
      <c r="D34" s="224" t="e">
        <f>VLOOKUP(B34,'пр.взв.'!B7:D97,3,FALSE)</f>
        <v>#N/A</v>
      </c>
      <c r="E34" s="230" t="e">
        <f>VLOOKUP(B34,'пр.взв.'!B2:H97,4,FALSE)</f>
        <v>#N/A</v>
      </c>
      <c r="F34" s="218" t="e">
        <f>VLOOKUP(B34,'пр.взв.'!B7:F97,5,FALSE)</f>
        <v>#N/A</v>
      </c>
      <c r="G34" s="220"/>
      <c r="H34" s="189"/>
      <c r="I34" s="189"/>
    </row>
    <row r="35" spans="1:9" ht="12.75">
      <c r="A35" s="221"/>
      <c r="B35" s="189"/>
      <c r="C35" s="223"/>
      <c r="D35" s="224"/>
      <c r="E35" s="231"/>
      <c r="F35" s="219"/>
      <c r="G35" s="220"/>
      <c r="H35" s="189"/>
      <c r="I35" s="189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7"/>
      <c r="H43" s="15"/>
    </row>
    <row r="44" spans="1:8" ht="12.75">
      <c r="A44" s="32">
        <f>HYPERLINK('[1]реквизиты'!$A$22)</f>
      </c>
      <c r="C44" s="35"/>
      <c r="D44" s="35"/>
      <c r="E44" s="35"/>
      <c r="F44" s="138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A7:A8"/>
    <mergeCell ref="B7:B8"/>
    <mergeCell ref="C7:C8"/>
    <mergeCell ref="D7:D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A17:A18"/>
    <mergeCell ref="B17:B18"/>
    <mergeCell ref="C17:C18"/>
    <mergeCell ref="D17:D18"/>
    <mergeCell ref="G17:G18"/>
    <mergeCell ref="H17:H18"/>
    <mergeCell ref="I17:I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F29:G29"/>
    <mergeCell ref="F34:F35"/>
    <mergeCell ref="G34:G35"/>
    <mergeCell ref="F32:F33"/>
    <mergeCell ref="G32:G33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P8" sqref="J1:P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34" t="s">
        <v>61</v>
      </c>
      <c r="C1" s="234"/>
      <c r="D1" s="234"/>
      <c r="E1" s="234"/>
      <c r="F1" s="234"/>
      <c r="G1" s="234"/>
      <c r="H1" s="234"/>
      <c r="I1" s="152"/>
      <c r="J1" s="234" t="s">
        <v>61</v>
      </c>
      <c r="K1" s="234"/>
      <c r="L1" s="234"/>
      <c r="M1" s="234"/>
      <c r="N1" s="234"/>
      <c r="O1" s="234"/>
      <c r="P1" s="234"/>
    </row>
    <row r="2" spans="2:16" ht="15.75">
      <c r="B2" s="235" t="str">
        <f>'пр.взв.'!D4</f>
        <v>в.к. 57 кг.</v>
      </c>
      <c r="C2" s="236"/>
      <c r="D2" s="236"/>
      <c r="E2" s="236"/>
      <c r="F2" s="236"/>
      <c r="G2" s="236"/>
      <c r="H2" s="236"/>
      <c r="I2" s="153"/>
      <c r="J2" s="235" t="str">
        <f>'пр.взв.'!D4</f>
        <v>в.к. 57 кг.</v>
      </c>
      <c r="K2" s="236"/>
      <c r="L2" s="236"/>
      <c r="M2" s="236"/>
      <c r="N2" s="236"/>
      <c r="O2" s="236"/>
      <c r="P2" s="236"/>
    </row>
    <row r="3" spans="2:16" ht="16.5" thickBot="1">
      <c r="B3" s="154" t="s">
        <v>56</v>
      </c>
      <c r="C3" s="155" t="s">
        <v>63</v>
      </c>
      <c r="D3" s="156" t="s">
        <v>203</v>
      </c>
      <c r="E3" s="157"/>
      <c r="F3" s="157"/>
      <c r="G3" s="157"/>
      <c r="H3" s="157"/>
      <c r="I3" s="157"/>
      <c r="J3" s="154" t="s">
        <v>1</v>
      </c>
      <c r="K3" s="155" t="s">
        <v>63</v>
      </c>
      <c r="L3" s="156" t="s">
        <v>203</v>
      </c>
      <c r="M3" s="157"/>
      <c r="N3" s="154"/>
      <c r="O3" s="157"/>
      <c r="P3" s="157"/>
    </row>
    <row r="4" spans="1:16" ht="12.75" customHeight="1">
      <c r="A4" s="239" t="s">
        <v>62</v>
      </c>
      <c r="B4" s="241" t="s">
        <v>5</v>
      </c>
      <c r="C4" s="237" t="s">
        <v>6</v>
      </c>
      <c r="D4" s="237" t="s">
        <v>16</v>
      </c>
      <c r="E4" s="253" t="s">
        <v>17</v>
      </c>
      <c r="F4" s="237" t="s">
        <v>18</v>
      </c>
      <c r="G4" s="237" t="s">
        <v>19</v>
      </c>
      <c r="H4" s="243" t="s">
        <v>20</v>
      </c>
      <c r="I4" s="239" t="s">
        <v>62</v>
      </c>
      <c r="J4" s="241" t="s">
        <v>5</v>
      </c>
      <c r="K4" s="237" t="s">
        <v>6</v>
      </c>
      <c r="L4" s="237" t="s">
        <v>16</v>
      </c>
      <c r="M4" s="253" t="s">
        <v>17</v>
      </c>
      <c r="N4" s="237" t="s">
        <v>18</v>
      </c>
      <c r="O4" s="237" t="s">
        <v>19</v>
      </c>
      <c r="P4" s="243" t="s">
        <v>20</v>
      </c>
    </row>
    <row r="5" spans="1:16" ht="13.5" customHeight="1" thickBot="1">
      <c r="A5" s="240"/>
      <c r="B5" s="242"/>
      <c r="C5" s="238"/>
      <c r="D5" s="238"/>
      <c r="E5" s="254"/>
      <c r="F5" s="238"/>
      <c r="G5" s="238"/>
      <c r="H5" s="244"/>
      <c r="I5" s="240"/>
      <c r="J5" s="242"/>
      <c r="K5" s="238"/>
      <c r="L5" s="238"/>
      <c r="M5" s="254"/>
      <c r="N5" s="238"/>
      <c r="O5" s="238"/>
      <c r="P5" s="244"/>
    </row>
    <row r="6" spans="1:16" ht="12.75">
      <c r="A6" s="245">
        <v>1</v>
      </c>
      <c r="B6" s="248">
        <v>5</v>
      </c>
      <c r="C6" s="250" t="str">
        <f>VLOOKUP(B6,'пр.взв.'!B7:H70,2,FALSE)</f>
        <v>Юдин Максим Александрович</v>
      </c>
      <c r="D6" s="250" t="str">
        <f>VLOOKUP(C6,'пр.взв.'!C7:I70,2,FALSE)</f>
        <v>14.02.91 кмс</v>
      </c>
      <c r="E6" s="250" t="str">
        <f>VLOOKUP(D6,'пр.взв.'!D7:J70,2,FALSE)</f>
        <v>УФО</v>
      </c>
      <c r="F6" s="252"/>
      <c r="G6" s="206"/>
      <c r="H6" s="202"/>
      <c r="I6" s="255">
        <v>1</v>
      </c>
      <c r="J6" s="258">
        <v>6</v>
      </c>
      <c r="K6" s="250" t="str">
        <f>VLOOKUP(J6,'пр.взв.'!B7:H70,2,FALSE)</f>
        <v>Агаев Эльшан Кемран оглы</v>
      </c>
      <c r="L6" s="250" t="str">
        <f>VLOOKUP(K6,'пр.взв.'!C7:I70,2,FALSE)</f>
        <v>10.05.88 мсмк</v>
      </c>
      <c r="M6" s="250" t="str">
        <f>VLOOKUP(L6,'пр.взв.'!D7:J70,2,FALSE)</f>
        <v>УФО</v>
      </c>
      <c r="N6" s="263"/>
      <c r="O6" s="252"/>
      <c r="P6" s="206"/>
    </row>
    <row r="7" spans="1:16" ht="12.75">
      <c r="A7" s="246"/>
      <c r="B7" s="249"/>
      <c r="C7" s="251"/>
      <c r="D7" s="251"/>
      <c r="E7" s="251"/>
      <c r="F7" s="220"/>
      <c r="G7" s="208"/>
      <c r="H7" s="189"/>
      <c r="I7" s="256"/>
      <c r="J7" s="249"/>
      <c r="K7" s="251"/>
      <c r="L7" s="251"/>
      <c r="M7" s="251"/>
      <c r="N7" s="220"/>
      <c r="O7" s="220"/>
      <c r="P7" s="208"/>
    </row>
    <row r="8" spans="1:16" ht="12.75">
      <c r="A8" s="246"/>
      <c r="B8" s="259">
        <v>7</v>
      </c>
      <c r="C8" s="261" t="str">
        <f>VLOOKUP(B8,'пр.взв.'!B1:H72,2,FALSE)</f>
        <v>Егоров Алексей Геннадьевич</v>
      </c>
      <c r="D8" s="261" t="str">
        <f>VLOOKUP(C8,'пр.взв.'!C1:I72,2,FALSE)</f>
        <v>26.01.80 мсмк</v>
      </c>
      <c r="E8" s="261" t="str">
        <f>VLOOKUP(D8,'пр.взв.'!D1:J72,2,FALSE)</f>
        <v>УФО</v>
      </c>
      <c r="F8" s="264"/>
      <c r="G8" s="214"/>
      <c r="H8" s="214"/>
      <c r="I8" s="256"/>
      <c r="J8" s="259">
        <v>28</v>
      </c>
      <c r="K8" s="261" t="str">
        <f>VLOOKUP(J8,'пр.взв.'!B1:H72,2,FALSE)</f>
        <v>Бекетов Толобек Халиоллович</v>
      </c>
      <c r="L8" s="261" t="str">
        <f>VLOOKUP(K8,'пр.взв.'!C1:I72,2,FALSE)</f>
        <v>19.04.87 мс</v>
      </c>
      <c r="M8" s="261" t="str">
        <f>VLOOKUP(L8,'пр.взв.'!D1:J72,2,FALSE)</f>
        <v>ПФО</v>
      </c>
      <c r="N8" s="264"/>
      <c r="O8" s="264"/>
      <c r="P8" s="214"/>
    </row>
    <row r="9" spans="1:16" ht="13.5" thickBot="1">
      <c r="A9" s="247"/>
      <c r="B9" s="260"/>
      <c r="C9" s="262"/>
      <c r="D9" s="262"/>
      <c r="E9" s="262"/>
      <c r="F9" s="265"/>
      <c r="G9" s="254"/>
      <c r="H9" s="254"/>
      <c r="I9" s="257"/>
      <c r="J9" s="260"/>
      <c r="K9" s="262"/>
      <c r="L9" s="262"/>
      <c r="M9" s="262"/>
      <c r="N9" s="265"/>
      <c r="O9" s="265"/>
      <c r="P9" s="254"/>
    </row>
    <row r="10" spans="1:16" ht="12.75">
      <c r="A10" s="245">
        <v>2</v>
      </c>
      <c r="B10" s="258"/>
      <c r="C10" s="266" t="e">
        <f>VLOOKUP(B10,'пр.взв.'!B1:H74,2,FALSE)</f>
        <v>#N/A</v>
      </c>
      <c r="D10" s="266" t="e">
        <f>VLOOKUP(C10,'пр.взв.'!C1:I74,2,FALSE)</f>
        <v>#N/A</v>
      </c>
      <c r="E10" s="266" t="e">
        <f>VLOOKUP(D10,'пр.взв.'!D1:J74,2,FALSE)</f>
        <v>#N/A</v>
      </c>
      <c r="F10" s="267"/>
      <c r="G10" s="268"/>
      <c r="H10" s="269"/>
      <c r="I10" s="255">
        <v>2</v>
      </c>
      <c r="J10" s="258"/>
      <c r="K10" s="266" t="e">
        <f>VLOOKUP(J10,'пр.взв.'!B1:H74,2,FALSE)</f>
        <v>#N/A</v>
      </c>
      <c r="L10" s="266" t="e">
        <f>VLOOKUP(K10,'пр.взв.'!C1:I74,2,FALSE)</f>
        <v>#N/A</v>
      </c>
      <c r="M10" s="266" t="e">
        <f>VLOOKUP(L10,'пр.взв.'!D1:J74,2,FALSE)</f>
        <v>#N/A</v>
      </c>
      <c r="N10" s="270"/>
      <c r="O10" s="267"/>
      <c r="P10" s="268"/>
    </row>
    <row r="11" spans="1:16" ht="12.75">
      <c r="A11" s="246"/>
      <c r="B11" s="249"/>
      <c r="C11" s="251"/>
      <c r="D11" s="251"/>
      <c r="E11" s="251"/>
      <c r="F11" s="220"/>
      <c r="G11" s="208"/>
      <c r="H11" s="189"/>
      <c r="I11" s="256"/>
      <c r="J11" s="249"/>
      <c r="K11" s="251"/>
      <c r="L11" s="251"/>
      <c r="M11" s="251"/>
      <c r="N11" s="220"/>
      <c r="O11" s="220"/>
      <c r="P11" s="208"/>
    </row>
    <row r="12" spans="1:16" ht="12.75">
      <c r="A12" s="246"/>
      <c r="B12" s="259">
        <v>3</v>
      </c>
      <c r="C12" s="261" t="str">
        <f>VLOOKUP(B12,'пр.взв.'!B3:H76,2,FALSE)</f>
        <v>Малоземов Леонид Александрович</v>
      </c>
      <c r="D12" s="261" t="str">
        <f>VLOOKUP(C12,'пр.взв.'!C3:I76,2,FALSE)</f>
        <v>10.10.82мс</v>
      </c>
      <c r="E12" s="261" t="str">
        <f>VLOOKUP(D12,'пр.взв.'!D3:J76,2,FALSE)</f>
        <v>ПФО</v>
      </c>
      <c r="F12" s="264"/>
      <c r="G12" s="214"/>
      <c r="H12" s="214"/>
      <c r="I12" s="256"/>
      <c r="J12" s="259">
        <v>28</v>
      </c>
      <c r="K12" s="261" t="str">
        <f>VLOOKUP(J12,'пр.взв.'!B3:H76,2,FALSE)</f>
        <v>Бекетов Толобек Халиоллович</v>
      </c>
      <c r="L12" s="261" t="str">
        <f>VLOOKUP(K12,'пр.взв.'!C3:I76,2,FALSE)</f>
        <v>19.04.87 мс</v>
      </c>
      <c r="M12" s="261" t="str">
        <f>VLOOKUP(L12,'пр.взв.'!D3:J76,2,FALSE)</f>
        <v>ПФО</v>
      </c>
      <c r="N12" s="264"/>
      <c r="O12" s="264"/>
      <c r="P12" s="214"/>
    </row>
    <row r="13" spans="1:16" ht="13.5" thickBot="1">
      <c r="A13" s="247"/>
      <c r="B13" s="260"/>
      <c r="C13" s="262"/>
      <c r="D13" s="262"/>
      <c r="E13" s="262"/>
      <c r="F13" s="265"/>
      <c r="G13" s="254"/>
      <c r="H13" s="254"/>
      <c r="I13" s="257"/>
      <c r="J13" s="260"/>
      <c r="K13" s="262"/>
      <c r="L13" s="262"/>
      <c r="M13" s="262"/>
      <c r="N13" s="265"/>
      <c r="O13" s="265"/>
      <c r="P13" s="254"/>
    </row>
    <row r="14" spans="1:16" ht="12.75">
      <c r="A14" s="245">
        <v>3</v>
      </c>
      <c r="B14" s="258"/>
      <c r="C14" s="250" t="e">
        <f>VLOOKUP(B14,'пр.взв.'!B1:H78,2,FALSE)</f>
        <v>#N/A</v>
      </c>
      <c r="D14" s="250" t="e">
        <f>VLOOKUP(C14,'пр.взв.'!C1:I78,2,FALSE)</f>
        <v>#N/A</v>
      </c>
      <c r="E14" s="250" t="e">
        <f>VLOOKUP(D14,'пр.взв.'!D1:J78,2,FALSE)</f>
        <v>#N/A</v>
      </c>
      <c r="F14" s="252"/>
      <c r="G14" s="206"/>
      <c r="H14" s="202"/>
      <c r="I14" s="255">
        <v>3</v>
      </c>
      <c r="J14" s="258"/>
      <c r="K14" s="250" t="e">
        <f>VLOOKUP(J14,'пр.взв.'!B1:H78,2,FALSE)</f>
        <v>#N/A</v>
      </c>
      <c r="L14" s="250" t="e">
        <f>VLOOKUP(K14,'пр.взв.'!C1:I78,2,FALSE)</f>
        <v>#N/A</v>
      </c>
      <c r="M14" s="250" t="e">
        <f>VLOOKUP(L14,'пр.взв.'!D1:J78,2,FALSE)</f>
        <v>#N/A</v>
      </c>
      <c r="N14" s="263"/>
      <c r="O14" s="252"/>
      <c r="P14" s="206"/>
    </row>
    <row r="15" spans="1:16" ht="12.75">
      <c r="A15" s="246"/>
      <c r="B15" s="249"/>
      <c r="C15" s="251"/>
      <c r="D15" s="251"/>
      <c r="E15" s="251"/>
      <c r="F15" s="220"/>
      <c r="G15" s="208"/>
      <c r="H15" s="189"/>
      <c r="I15" s="256"/>
      <c r="J15" s="249"/>
      <c r="K15" s="251"/>
      <c r="L15" s="251"/>
      <c r="M15" s="251"/>
      <c r="N15" s="220"/>
      <c r="O15" s="220"/>
      <c r="P15" s="208"/>
    </row>
    <row r="16" spans="1:16" ht="12.75">
      <c r="A16" s="246"/>
      <c r="B16" s="259">
        <v>11</v>
      </c>
      <c r="C16" s="261" t="str">
        <f>VLOOKUP(B16,'пр.взв.'!B17:H80,2,FALSE)</f>
        <v>Изамутдинов Гасан Мугутдинович</v>
      </c>
      <c r="D16" s="261" t="str">
        <f>VLOOKUP(C16,'пр.взв.'!C17:I80,2,FALSE)</f>
        <v>28.11.81 мс</v>
      </c>
      <c r="E16" s="261" t="str">
        <f>VLOOKUP(D16,'пр.взв.'!D17:J80,2,FALSE)</f>
        <v>ДВФ0</v>
      </c>
      <c r="F16" s="264"/>
      <c r="G16" s="214"/>
      <c r="H16" s="214"/>
      <c r="I16" s="256"/>
      <c r="J16" s="259">
        <v>28</v>
      </c>
      <c r="K16" s="261" t="str">
        <f>VLOOKUP(J16,'пр.взв.'!B1:H80,2,FALSE)</f>
        <v>Бекетов Толобек Халиоллович</v>
      </c>
      <c r="L16" s="261" t="str">
        <f>VLOOKUP(K16,'пр.взв.'!C1:I80,2,FALSE)</f>
        <v>19.04.87 мс</v>
      </c>
      <c r="M16" s="261" t="str">
        <f>VLOOKUP(L16,'пр.взв.'!D1:J80,2,FALSE)</f>
        <v>ПФО</v>
      </c>
      <c r="N16" s="264"/>
      <c r="O16" s="264"/>
      <c r="P16" s="214"/>
    </row>
    <row r="17" spans="1:16" ht="13.5" thickBot="1">
      <c r="A17" s="247"/>
      <c r="B17" s="260"/>
      <c r="C17" s="262"/>
      <c r="D17" s="262"/>
      <c r="E17" s="262"/>
      <c r="F17" s="265"/>
      <c r="G17" s="254"/>
      <c r="H17" s="254"/>
      <c r="I17" s="257"/>
      <c r="J17" s="260"/>
      <c r="K17" s="262"/>
      <c r="L17" s="262"/>
      <c r="M17" s="262"/>
      <c r="N17" s="265"/>
      <c r="O17" s="265"/>
      <c r="P17" s="254"/>
    </row>
    <row r="18" spans="1:16" ht="12.75">
      <c r="A18" s="245">
        <v>4</v>
      </c>
      <c r="B18" s="258">
        <v>7</v>
      </c>
      <c r="C18" s="266" t="str">
        <f>VLOOKUP(B18,'пр.взв.'!B1:H82,2,FALSE)</f>
        <v>Егоров Алексей Геннадьевич</v>
      </c>
      <c r="D18" s="266" t="str">
        <f>VLOOKUP(C18,'пр.взв.'!C1:I82,2,FALSE)</f>
        <v>26.01.80 мсмк</v>
      </c>
      <c r="E18" s="266" t="str">
        <f>VLOOKUP(D18,'пр.взв.'!D1:J82,2,FALSE)</f>
        <v>УФО</v>
      </c>
      <c r="F18" s="267"/>
      <c r="G18" s="268"/>
      <c r="H18" s="269"/>
      <c r="I18" s="255">
        <v>4</v>
      </c>
      <c r="J18" s="258">
        <v>8</v>
      </c>
      <c r="K18" s="266" t="str">
        <f>VLOOKUP(J18,'пр.взв.'!B1:H82,2,FALSE)</f>
        <v>Дуранин Александр Евгеньевич</v>
      </c>
      <c r="L18" s="266" t="str">
        <f>VLOOKUP(K18,'пр.взв.'!C1:I82,2,FALSE)</f>
        <v>10.12.91 кмс</v>
      </c>
      <c r="M18" s="266" t="str">
        <f>VLOOKUP(L18,'пр.взв.'!D1:J82,2,FALSE)</f>
        <v>ПФО</v>
      </c>
      <c r="N18" s="220"/>
      <c r="O18" s="271"/>
      <c r="P18" s="208"/>
    </row>
    <row r="19" spans="1:16" ht="12.75">
      <c r="A19" s="246"/>
      <c r="B19" s="249"/>
      <c r="C19" s="251"/>
      <c r="D19" s="251"/>
      <c r="E19" s="251"/>
      <c r="F19" s="220"/>
      <c r="G19" s="208"/>
      <c r="H19" s="189"/>
      <c r="I19" s="256"/>
      <c r="J19" s="249"/>
      <c r="K19" s="251"/>
      <c r="L19" s="251"/>
      <c r="M19" s="251"/>
      <c r="N19" s="220"/>
      <c r="O19" s="220"/>
      <c r="P19" s="208"/>
    </row>
    <row r="20" spans="1:16" ht="12.75">
      <c r="A20" s="246"/>
      <c r="B20" s="259">
        <v>15</v>
      </c>
      <c r="C20" s="261" t="str">
        <f>VLOOKUP(B20,'пр.взв.'!B2:H84,2,FALSE)</f>
        <v>Пономаренко Даниил Юрьевич</v>
      </c>
      <c r="D20" s="261" t="str">
        <f>VLOOKUP(C20,'пр.взв.'!C2:I84,2,FALSE)</f>
        <v>07.09.91 мс</v>
      </c>
      <c r="E20" s="261" t="str">
        <f>VLOOKUP(D20,'пр.взв.'!D2:J84,2,FALSE)</f>
        <v>УФО</v>
      </c>
      <c r="F20" s="264"/>
      <c r="G20" s="214"/>
      <c r="H20" s="214"/>
      <c r="I20" s="256"/>
      <c r="J20" s="259">
        <v>16</v>
      </c>
      <c r="K20" s="261" t="str">
        <f>VLOOKUP(J20,'пр.взв.'!B1:H84,2,FALSE)</f>
        <v>Хертек Саян Калдар-Оолович</v>
      </c>
      <c r="L20" s="261" t="str">
        <f>VLOOKUP(K20,'пр.взв.'!C1:I84,2,FALSE)</f>
        <v>05.09.87 мс</v>
      </c>
      <c r="M20" s="261" t="str">
        <f>VLOOKUP(L20,'пр.взв.'!D1:J84,2,FALSE)</f>
        <v>МОС</v>
      </c>
      <c r="N20" s="264"/>
      <c r="O20" s="264"/>
      <c r="P20" s="214"/>
    </row>
    <row r="21" spans="1:16" ht="13.5" thickBot="1">
      <c r="A21" s="247"/>
      <c r="B21" s="260"/>
      <c r="C21" s="262"/>
      <c r="D21" s="262"/>
      <c r="E21" s="262"/>
      <c r="F21" s="265"/>
      <c r="G21" s="254"/>
      <c r="H21" s="254"/>
      <c r="I21" s="257"/>
      <c r="J21" s="260"/>
      <c r="K21" s="262"/>
      <c r="L21" s="262"/>
      <c r="M21" s="262"/>
      <c r="N21" s="265"/>
      <c r="O21" s="265"/>
      <c r="P21" s="254"/>
    </row>
    <row r="22" spans="1:16" ht="12.75">
      <c r="A22" s="246">
        <v>5</v>
      </c>
      <c r="B22" s="258"/>
      <c r="C22" s="250" t="e">
        <f>VLOOKUP(B22,'пр.взв.'!B2:H86,2,FALSE)</f>
        <v>#N/A</v>
      </c>
      <c r="D22" s="250" t="e">
        <f>VLOOKUP(C22,'пр.взв.'!C2:I86,2,FALSE)</f>
        <v>#N/A</v>
      </c>
      <c r="E22" s="250" t="e">
        <f>VLOOKUP(D22,'пр.взв.'!D2:J86,2,FALSE)</f>
        <v>#N/A</v>
      </c>
      <c r="F22" s="252"/>
      <c r="G22" s="206"/>
      <c r="H22" s="202"/>
      <c r="I22" s="255">
        <v>5</v>
      </c>
      <c r="J22" s="258"/>
      <c r="K22" s="250" t="e">
        <f>VLOOKUP(J22,'пр.взв.'!B2:H86,2,FALSE)</f>
        <v>#N/A</v>
      </c>
      <c r="L22" s="250" t="e">
        <f>VLOOKUP(K22,'пр.взв.'!C2:I86,2,FALSE)</f>
        <v>#N/A</v>
      </c>
      <c r="M22" s="250" t="e">
        <f>VLOOKUP(L22,'пр.взв.'!D2:J86,2,FALSE)</f>
        <v>#N/A</v>
      </c>
      <c r="N22" s="263"/>
      <c r="O22" s="252"/>
      <c r="P22" s="206"/>
    </row>
    <row r="23" spans="1:16" ht="12.75">
      <c r="A23" s="246"/>
      <c r="B23" s="249"/>
      <c r="C23" s="251"/>
      <c r="D23" s="251"/>
      <c r="E23" s="251"/>
      <c r="F23" s="220"/>
      <c r="G23" s="208"/>
      <c r="H23" s="189"/>
      <c r="I23" s="256"/>
      <c r="J23" s="249"/>
      <c r="K23" s="251"/>
      <c r="L23" s="251"/>
      <c r="M23" s="251"/>
      <c r="N23" s="220"/>
      <c r="O23" s="220"/>
      <c r="P23" s="208"/>
    </row>
    <row r="24" spans="1:16" ht="12.75">
      <c r="A24" s="246"/>
      <c r="B24" s="259">
        <v>27</v>
      </c>
      <c r="C24" s="261" t="str">
        <f>VLOOKUP(B24,'пр.взв.'!B2:H88,2,FALSE)</f>
        <v>Иванов Дмитрий Сергеевич</v>
      </c>
      <c r="D24" s="261" t="str">
        <f>VLOOKUP(C24,'пр.взв.'!C2:I88,2,FALSE)</f>
        <v>23.01.92 мс</v>
      </c>
      <c r="E24" s="261" t="str">
        <f>VLOOKUP(D24,'пр.взв.'!D2:J88,2,FALSE)</f>
        <v>ЦФО</v>
      </c>
      <c r="F24" s="264"/>
      <c r="G24" s="214"/>
      <c r="H24" s="214"/>
      <c r="I24" s="256"/>
      <c r="J24" s="259">
        <v>28</v>
      </c>
      <c r="K24" s="261" t="str">
        <f>VLOOKUP(J24,'пр.взв.'!B2:H88,2,FALSE)</f>
        <v>Бекетов Толобек Халиоллович</v>
      </c>
      <c r="L24" s="261" t="str">
        <f>VLOOKUP(K24,'пр.взв.'!C2:I88,2,FALSE)</f>
        <v>19.04.87 мс</v>
      </c>
      <c r="M24" s="261" t="str">
        <f>VLOOKUP(L24,'пр.взв.'!D2:J88,2,FALSE)</f>
        <v>ПФО</v>
      </c>
      <c r="N24" s="264"/>
      <c r="O24" s="264"/>
      <c r="P24" s="214"/>
    </row>
    <row r="25" spans="1:16" ht="13.5" thickBot="1">
      <c r="A25" s="247"/>
      <c r="B25" s="260"/>
      <c r="C25" s="262"/>
      <c r="D25" s="262"/>
      <c r="E25" s="262"/>
      <c r="F25" s="265"/>
      <c r="G25" s="254"/>
      <c r="H25" s="254"/>
      <c r="I25" s="257"/>
      <c r="J25" s="260"/>
      <c r="K25" s="262"/>
      <c r="L25" s="262"/>
      <c r="M25" s="262"/>
      <c r="N25" s="265"/>
      <c r="O25" s="265"/>
      <c r="P25" s="254"/>
    </row>
    <row r="26" spans="1:16" ht="12.75">
      <c r="A26" s="245">
        <v>6</v>
      </c>
      <c r="B26" s="258">
        <v>7</v>
      </c>
      <c r="C26" s="266" t="str">
        <f>VLOOKUP(B26,'пр.взв.'!B2:H90,2,FALSE)</f>
        <v>Егоров Алексей Геннадьевич</v>
      </c>
      <c r="D26" s="266" t="str">
        <f>VLOOKUP(C26,'пр.взв.'!C2:I90,2,FALSE)</f>
        <v>26.01.80 мсмк</v>
      </c>
      <c r="E26" s="266" t="str">
        <f>VLOOKUP(D26,'пр.взв.'!D2:J90,2,FALSE)</f>
        <v>УФО</v>
      </c>
      <c r="F26" s="267"/>
      <c r="G26" s="268"/>
      <c r="H26" s="269"/>
      <c r="I26" s="255">
        <v>6</v>
      </c>
      <c r="J26" s="258">
        <v>8</v>
      </c>
      <c r="K26" s="266" t="str">
        <f>VLOOKUP(J26,'пр.взв.'!B2:H90,2,FALSE)</f>
        <v>Дуранин Александр Евгеньевич</v>
      </c>
      <c r="L26" s="266" t="str">
        <f>VLOOKUP(K26,'пр.взв.'!C2:I90,2,FALSE)</f>
        <v>10.12.91 кмс</v>
      </c>
      <c r="M26" s="266" t="str">
        <f>VLOOKUP(L26,'пр.взв.'!D2:J90,2,FALSE)</f>
        <v>ПФО</v>
      </c>
      <c r="N26" s="270"/>
      <c r="O26" s="267"/>
      <c r="P26" s="268"/>
    </row>
    <row r="27" spans="1:16" ht="12.75">
      <c r="A27" s="246"/>
      <c r="B27" s="249"/>
      <c r="C27" s="251"/>
      <c r="D27" s="251"/>
      <c r="E27" s="251"/>
      <c r="F27" s="220"/>
      <c r="G27" s="208"/>
      <c r="H27" s="189"/>
      <c r="I27" s="256"/>
      <c r="J27" s="249"/>
      <c r="K27" s="251"/>
      <c r="L27" s="251"/>
      <c r="M27" s="251"/>
      <c r="N27" s="220"/>
      <c r="O27" s="220"/>
      <c r="P27" s="208"/>
    </row>
    <row r="28" spans="1:16" ht="12.75">
      <c r="A28" s="246"/>
      <c r="B28" s="259">
        <v>23</v>
      </c>
      <c r="C28" s="261" t="str">
        <f>VLOOKUP(B28,'пр.взв.'!B2:H92,2,FALSE)</f>
        <v>Фазульзянов Эдуард Ринатович</v>
      </c>
      <c r="D28" s="261" t="str">
        <f>VLOOKUP(C28,'пр.взв.'!C2:I92,2,FALSE)</f>
        <v>23.06.89 мс</v>
      </c>
      <c r="E28" s="261" t="str">
        <f>VLOOKUP(D28,'пр.взв.'!D2:J92,2,FALSE)</f>
        <v>ПФО</v>
      </c>
      <c r="F28" s="264"/>
      <c r="G28" s="214"/>
      <c r="H28" s="214"/>
      <c r="I28" s="256"/>
      <c r="J28" s="259">
        <v>24</v>
      </c>
      <c r="K28" s="261" t="str">
        <f>VLOOKUP(J28,'пр.взв.'!B2:H92,2,FALSE)</f>
        <v>Москвин Александр Анатольевич</v>
      </c>
      <c r="L28" s="261" t="str">
        <f>VLOOKUP(K28,'пр.взв.'!C2:I92,2,FALSE)</f>
        <v>03.10.86 мс</v>
      </c>
      <c r="M28" s="261" t="str">
        <f>VLOOKUP(L28,'пр.взв.'!D2:J92,2,FALSE)</f>
        <v>ЦФО</v>
      </c>
      <c r="N28" s="264"/>
      <c r="O28" s="264"/>
      <c r="P28" s="214"/>
    </row>
    <row r="29" spans="1:16" ht="13.5" thickBot="1">
      <c r="A29" s="272"/>
      <c r="B29" s="260"/>
      <c r="C29" s="262"/>
      <c r="D29" s="262"/>
      <c r="E29" s="262"/>
      <c r="F29" s="265"/>
      <c r="G29" s="254"/>
      <c r="H29" s="254"/>
      <c r="I29" s="257"/>
      <c r="J29" s="260"/>
      <c r="K29" s="262"/>
      <c r="L29" s="262"/>
      <c r="M29" s="262"/>
      <c r="N29" s="265"/>
      <c r="O29" s="265"/>
      <c r="P29" s="254"/>
    </row>
    <row r="30" spans="1:16" ht="12.75">
      <c r="A30" s="245">
        <v>7</v>
      </c>
      <c r="B30" s="258"/>
      <c r="C30" s="250" t="e">
        <f>VLOOKUP(B30,'пр.взв.'!B1:H94,2,FALSE)</f>
        <v>#N/A</v>
      </c>
      <c r="D30" s="250" t="e">
        <f>VLOOKUP(C30,'пр.взв.'!C1:I94,2,FALSE)</f>
        <v>#N/A</v>
      </c>
      <c r="E30" s="250" t="e">
        <f>VLOOKUP(D30,'пр.взв.'!D1:J94,2,FALSE)</f>
        <v>#N/A</v>
      </c>
      <c r="F30" s="252"/>
      <c r="G30" s="206"/>
      <c r="H30" s="202"/>
      <c r="I30" s="255">
        <v>15</v>
      </c>
      <c r="J30" s="258"/>
      <c r="K30" s="250" t="e">
        <f>VLOOKUP(J30,'пр.взв.'!B1:H94,2,FALSE)</f>
        <v>#N/A</v>
      </c>
      <c r="L30" s="250" t="e">
        <f>VLOOKUP(K30,'пр.взв.'!C1:I94,2,FALSE)</f>
        <v>#N/A</v>
      </c>
      <c r="M30" s="250" t="e">
        <f>VLOOKUP(L30,'пр.взв.'!D1:J94,2,FALSE)</f>
        <v>#N/A</v>
      </c>
      <c r="N30" s="263"/>
      <c r="O30" s="252"/>
      <c r="P30" s="206"/>
    </row>
    <row r="31" spans="1:16" ht="12.75">
      <c r="A31" s="246"/>
      <c r="B31" s="249"/>
      <c r="C31" s="251"/>
      <c r="D31" s="251"/>
      <c r="E31" s="251"/>
      <c r="F31" s="220"/>
      <c r="G31" s="208"/>
      <c r="H31" s="189"/>
      <c r="I31" s="256"/>
      <c r="J31" s="249"/>
      <c r="K31" s="251"/>
      <c r="L31" s="251"/>
      <c r="M31" s="251"/>
      <c r="N31" s="220"/>
      <c r="O31" s="220"/>
      <c r="P31" s="208"/>
    </row>
    <row r="32" spans="1:16" ht="12.75">
      <c r="A32" s="246"/>
      <c r="B32" s="259"/>
      <c r="C32" s="261" t="e">
        <f>VLOOKUP(B32,'пр.взв.'!B3:H96,2,FALSE)</f>
        <v>#N/A</v>
      </c>
      <c r="D32" s="261" t="e">
        <f>VLOOKUP(C32,'пр.взв.'!C3:I96,2,FALSE)</f>
        <v>#N/A</v>
      </c>
      <c r="E32" s="261" t="e">
        <f>VLOOKUP(D32,'пр.взв.'!D3:J96,2,FALSE)</f>
        <v>#N/A</v>
      </c>
      <c r="F32" s="264"/>
      <c r="G32" s="214"/>
      <c r="H32" s="214"/>
      <c r="I32" s="256"/>
      <c r="J32" s="259"/>
      <c r="K32" s="261" t="e">
        <f>VLOOKUP(J32,'пр.взв.'!B3:H96,2,FALSE)</f>
        <v>#N/A</v>
      </c>
      <c r="L32" s="261" t="e">
        <f>VLOOKUP(K32,'пр.взв.'!C3:I96,2,FALSE)</f>
        <v>#N/A</v>
      </c>
      <c r="M32" s="261" t="e">
        <f>VLOOKUP(L32,'пр.взв.'!D3:J96,2,FALSE)</f>
        <v>#N/A</v>
      </c>
      <c r="N32" s="264"/>
      <c r="O32" s="264"/>
      <c r="P32" s="214"/>
    </row>
    <row r="33" spans="1:16" ht="13.5" thickBot="1">
      <c r="A33" s="247"/>
      <c r="B33" s="260"/>
      <c r="C33" s="262"/>
      <c r="D33" s="262"/>
      <c r="E33" s="262"/>
      <c r="F33" s="265"/>
      <c r="G33" s="254"/>
      <c r="H33" s="254"/>
      <c r="I33" s="257"/>
      <c r="J33" s="260"/>
      <c r="K33" s="262"/>
      <c r="L33" s="262"/>
      <c r="M33" s="262"/>
      <c r="N33" s="265"/>
      <c r="O33" s="265"/>
      <c r="P33" s="254"/>
    </row>
    <row r="34" spans="1:16" ht="12.75">
      <c r="A34" s="245">
        <v>8</v>
      </c>
      <c r="B34" s="258"/>
      <c r="C34" s="250" t="e">
        <f>VLOOKUP(B34,'пр.взв.'!B3:H98,2,FALSE)</f>
        <v>#N/A</v>
      </c>
      <c r="D34" s="250" t="e">
        <f>VLOOKUP(C34,'пр.взв.'!C3:I98,2,FALSE)</f>
        <v>#N/A</v>
      </c>
      <c r="E34" s="250" t="e">
        <f>VLOOKUP(D34,'пр.взв.'!D3:J98,2,FALSE)</f>
        <v>#N/A</v>
      </c>
      <c r="F34" s="271"/>
      <c r="G34" s="208"/>
      <c r="H34" s="226"/>
      <c r="I34" s="255">
        <v>16</v>
      </c>
      <c r="J34" s="258"/>
      <c r="K34" s="250" t="e">
        <f>VLOOKUP(J34,'пр.взв.'!B3:H98,2,FALSE)</f>
        <v>#N/A</v>
      </c>
      <c r="L34" s="250" t="e">
        <f>VLOOKUP(K34,'пр.взв.'!C3:I98,2,FALSE)</f>
        <v>#N/A</v>
      </c>
      <c r="M34" s="250" t="e">
        <f>VLOOKUP(L34,'пр.взв.'!D3:J98,2,FALSE)</f>
        <v>#N/A</v>
      </c>
      <c r="N34" s="220"/>
      <c r="O34" s="271"/>
      <c r="P34" s="208"/>
    </row>
    <row r="35" spans="1:16" ht="12.75">
      <c r="A35" s="246"/>
      <c r="B35" s="249"/>
      <c r="C35" s="251"/>
      <c r="D35" s="251"/>
      <c r="E35" s="251"/>
      <c r="F35" s="220"/>
      <c r="G35" s="208"/>
      <c r="H35" s="189"/>
      <c r="I35" s="256"/>
      <c r="J35" s="249"/>
      <c r="K35" s="251"/>
      <c r="L35" s="251"/>
      <c r="M35" s="251"/>
      <c r="N35" s="220"/>
      <c r="O35" s="220"/>
      <c r="P35" s="208"/>
    </row>
    <row r="36" spans="1:16" ht="12.75">
      <c r="A36" s="246"/>
      <c r="B36" s="259"/>
      <c r="C36" s="261" t="e">
        <f>VLOOKUP(B36,'пр.взв.'!B3:H100,2,FALSE)</f>
        <v>#N/A</v>
      </c>
      <c r="D36" s="261" t="e">
        <f>VLOOKUP(C36,'пр.взв.'!C3:I100,2,FALSE)</f>
        <v>#N/A</v>
      </c>
      <c r="E36" s="261" t="e">
        <f>VLOOKUP(D36,'пр.взв.'!D3:J100,2,FALSE)</f>
        <v>#N/A</v>
      </c>
      <c r="F36" s="264"/>
      <c r="G36" s="214"/>
      <c r="H36" s="214"/>
      <c r="I36" s="256"/>
      <c r="J36" s="259"/>
      <c r="K36" s="261" t="e">
        <f>VLOOKUP(J36,'пр.взв.'!B3:H100,2,FALSE)</f>
        <v>#N/A</v>
      </c>
      <c r="L36" s="261" t="e">
        <f>VLOOKUP(K36,'пр.взв.'!C3:I100,2,FALSE)</f>
        <v>#N/A</v>
      </c>
      <c r="M36" s="261" t="e">
        <f>VLOOKUP(L36,'пр.взв.'!D3:J100,2,FALSE)</f>
        <v>#N/A</v>
      </c>
      <c r="N36" s="264"/>
      <c r="O36" s="264"/>
      <c r="P36" s="214"/>
    </row>
    <row r="37" spans="1:16" ht="12.75">
      <c r="A37" s="272"/>
      <c r="B37" s="249"/>
      <c r="C37" s="251"/>
      <c r="D37" s="251"/>
      <c r="E37" s="251"/>
      <c r="F37" s="263"/>
      <c r="G37" s="202"/>
      <c r="H37" s="202"/>
      <c r="I37" s="273"/>
      <c r="J37" s="249"/>
      <c r="K37" s="251"/>
      <c r="L37" s="251"/>
      <c r="M37" s="251"/>
      <c r="N37" s="263"/>
      <c r="O37" s="263"/>
      <c r="P37" s="202"/>
    </row>
    <row r="39" spans="2:16" ht="16.5" thickBot="1">
      <c r="B39" s="154" t="s">
        <v>56</v>
      </c>
      <c r="C39" s="155" t="s">
        <v>63</v>
      </c>
      <c r="D39" s="156" t="s">
        <v>58</v>
      </c>
      <c r="E39" s="157"/>
      <c r="F39" s="157"/>
      <c r="G39" s="157"/>
      <c r="H39" s="157"/>
      <c r="I39" s="157"/>
      <c r="J39" s="154" t="s">
        <v>1</v>
      </c>
      <c r="K39" s="155" t="s">
        <v>63</v>
      </c>
      <c r="L39" s="156" t="s">
        <v>58</v>
      </c>
      <c r="M39" s="157"/>
      <c r="N39" s="154"/>
      <c r="O39" s="157"/>
      <c r="P39" s="157"/>
    </row>
    <row r="40" spans="1:16" ht="12.75" customHeight="1">
      <c r="A40" s="239" t="s">
        <v>62</v>
      </c>
      <c r="B40" s="241" t="s">
        <v>5</v>
      </c>
      <c r="C40" s="237" t="s">
        <v>6</v>
      </c>
      <c r="D40" s="237" t="s">
        <v>16</v>
      </c>
      <c r="E40" s="253" t="s">
        <v>17</v>
      </c>
      <c r="F40" s="237" t="s">
        <v>18</v>
      </c>
      <c r="G40" s="237" t="s">
        <v>19</v>
      </c>
      <c r="H40" s="243" t="s">
        <v>20</v>
      </c>
      <c r="I40" s="239" t="s">
        <v>62</v>
      </c>
      <c r="J40" s="241" t="s">
        <v>5</v>
      </c>
      <c r="K40" s="237" t="s">
        <v>6</v>
      </c>
      <c r="L40" s="237" t="s">
        <v>16</v>
      </c>
      <c r="M40" s="253" t="s">
        <v>17</v>
      </c>
      <c r="N40" s="237" t="s">
        <v>18</v>
      </c>
      <c r="O40" s="237" t="s">
        <v>19</v>
      </c>
      <c r="P40" s="243" t="s">
        <v>20</v>
      </c>
    </row>
    <row r="41" spans="1:16" ht="13.5" customHeight="1" thickBot="1">
      <c r="A41" s="240"/>
      <c r="B41" s="242"/>
      <c r="C41" s="238"/>
      <c r="D41" s="238"/>
      <c r="E41" s="254"/>
      <c r="F41" s="238"/>
      <c r="G41" s="238"/>
      <c r="H41" s="244"/>
      <c r="I41" s="240"/>
      <c r="J41" s="242"/>
      <c r="K41" s="238"/>
      <c r="L41" s="238"/>
      <c r="M41" s="254"/>
      <c r="N41" s="238"/>
      <c r="O41" s="238"/>
      <c r="P41" s="244"/>
    </row>
    <row r="42" spans="1:16" ht="12.75">
      <c r="A42" s="245">
        <v>1</v>
      </c>
      <c r="B42" s="274"/>
      <c r="C42" s="250" t="e">
        <f>VLOOKUP(B42,'пр.взв.'!B3:H106,2,FALSE)</f>
        <v>#N/A</v>
      </c>
      <c r="D42" s="250" t="e">
        <f>VLOOKUP(C42,'пр.взв.'!C43:I106,2,FALSE)</f>
        <v>#N/A</v>
      </c>
      <c r="E42" s="250" t="e">
        <f>VLOOKUP(D42,'пр.взв.'!D43:J106,2,FALSE)</f>
        <v>#N/A</v>
      </c>
      <c r="F42" s="252"/>
      <c r="G42" s="206"/>
      <c r="H42" s="202"/>
      <c r="I42" s="255">
        <v>5</v>
      </c>
      <c r="J42" s="274"/>
      <c r="K42" s="250" t="e">
        <f>VLOOKUP(J42,'пр.взв.'!B3:H106,2,FALSE)</f>
        <v>#N/A</v>
      </c>
      <c r="L42" s="250" t="e">
        <f>VLOOKUP(K42,'пр.взв.'!C43:I106,2,FALSE)</f>
        <v>#N/A</v>
      </c>
      <c r="M42" s="250" t="e">
        <f>VLOOKUP(L42,'пр.взв.'!D43:J106,2,FALSE)</f>
        <v>#N/A</v>
      </c>
      <c r="N42" s="263"/>
      <c r="O42" s="252"/>
      <c r="P42" s="206"/>
    </row>
    <row r="43" spans="1:16" ht="12.75">
      <c r="A43" s="246"/>
      <c r="B43" s="275"/>
      <c r="C43" s="251"/>
      <c r="D43" s="251"/>
      <c r="E43" s="251"/>
      <c r="F43" s="220"/>
      <c r="G43" s="208"/>
      <c r="H43" s="189"/>
      <c r="I43" s="256"/>
      <c r="J43" s="275"/>
      <c r="K43" s="251"/>
      <c r="L43" s="251"/>
      <c r="M43" s="251"/>
      <c r="N43" s="220"/>
      <c r="O43" s="220"/>
      <c r="P43" s="208"/>
    </row>
    <row r="44" spans="1:16" ht="12.75">
      <c r="A44" s="246"/>
      <c r="B44" s="275"/>
      <c r="C44" s="261" t="e">
        <f>VLOOKUP(B44,'пр.взв.'!B3:H108,2,FALSE)</f>
        <v>#N/A</v>
      </c>
      <c r="D44" s="261" t="e">
        <f>VLOOKUP(C44,'пр.взв.'!C37:I108,2,FALSE)</f>
        <v>#N/A</v>
      </c>
      <c r="E44" s="261" t="e">
        <f>VLOOKUP(D44,'пр.взв.'!D37:J108,2,FALSE)</f>
        <v>#N/A</v>
      </c>
      <c r="F44" s="264"/>
      <c r="G44" s="214"/>
      <c r="H44" s="214"/>
      <c r="I44" s="256"/>
      <c r="J44" s="275"/>
      <c r="K44" s="261" t="e">
        <f>VLOOKUP(J44,'пр.взв.'!B3:H108,2,FALSE)</f>
        <v>#N/A</v>
      </c>
      <c r="L44" s="261" t="e">
        <f>VLOOKUP(K44,'пр.взв.'!C37:I108,2,FALSE)</f>
        <v>#N/A</v>
      </c>
      <c r="M44" s="261" t="e">
        <f>VLOOKUP(L44,'пр.взв.'!D37:J108,2,FALSE)</f>
        <v>#N/A</v>
      </c>
      <c r="N44" s="264"/>
      <c r="O44" s="264"/>
      <c r="P44" s="214"/>
    </row>
    <row r="45" spans="1:16" ht="13.5" thickBot="1">
      <c r="A45" s="247"/>
      <c r="B45" s="276"/>
      <c r="C45" s="262"/>
      <c r="D45" s="262"/>
      <c r="E45" s="262"/>
      <c r="F45" s="265"/>
      <c r="G45" s="254"/>
      <c r="H45" s="254"/>
      <c r="I45" s="257"/>
      <c r="J45" s="276"/>
      <c r="K45" s="262"/>
      <c r="L45" s="262"/>
      <c r="M45" s="262"/>
      <c r="N45" s="265"/>
      <c r="O45" s="265"/>
      <c r="P45" s="254"/>
    </row>
    <row r="46" spans="1:16" ht="12.75">
      <c r="A46" s="245">
        <v>2</v>
      </c>
      <c r="B46" s="274"/>
      <c r="C46" s="250" t="e">
        <f>VLOOKUP(B46,'пр.взв.'!B4:H110,2,FALSE)</f>
        <v>#N/A</v>
      </c>
      <c r="D46" s="250" t="e">
        <f>VLOOKUP(C46,'пр.взв.'!C47:I110,2,FALSE)</f>
        <v>#N/A</v>
      </c>
      <c r="E46" s="250" t="e">
        <f>VLOOKUP(D46,'пр.взв.'!D47:J110,2,FALSE)</f>
        <v>#N/A</v>
      </c>
      <c r="F46" s="267"/>
      <c r="G46" s="268"/>
      <c r="H46" s="269"/>
      <c r="I46" s="255">
        <v>6</v>
      </c>
      <c r="J46" s="274"/>
      <c r="K46" s="250" t="e">
        <f>VLOOKUP(J46,'пр.взв.'!B4:H110,2,FALSE)</f>
        <v>#N/A</v>
      </c>
      <c r="L46" s="250" t="e">
        <f>VLOOKUP(K46,'пр.взв.'!C47:I110,2,FALSE)</f>
        <v>#N/A</v>
      </c>
      <c r="M46" s="250" t="e">
        <f>VLOOKUP(L46,'пр.взв.'!D47:J110,2,FALSE)</f>
        <v>#N/A</v>
      </c>
      <c r="N46" s="270"/>
      <c r="O46" s="267"/>
      <c r="P46" s="268"/>
    </row>
    <row r="47" spans="1:16" ht="12.75">
      <c r="A47" s="246"/>
      <c r="B47" s="275"/>
      <c r="C47" s="251"/>
      <c r="D47" s="251"/>
      <c r="E47" s="251"/>
      <c r="F47" s="220"/>
      <c r="G47" s="208"/>
      <c r="H47" s="189"/>
      <c r="I47" s="256"/>
      <c r="J47" s="275"/>
      <c r="K47" s="251"/>
      <c r="L47" s="251"/>
      <c r="M47" s="251"/>
      <c r="N47" s="220"/>
      <c r="O47" s="220"/>
      <c r="P47" s="208"/>
    </row>
    <row r="48" spans="1:16" ht="12.75">
      <c r="A48" s="246"/>
      <c r="B48" s="275"/>
      <c r="C48" s="261" t="e">
        <f>VLOOKUP(B48,'пр.взв.'!B1:H112,2,FALSE)</f>
        <v>#N/A</v>
      </c>
      <c r="D48" s="261" t="e">
        <f>VLOOKUP(C48,'пр.взв.'!C41:I112,2,FALSE)</f>
        <v>#N/A</v>
      </c>
      <c r="E48" s="261" t="e">
        <f>VLOOKUP(D48,'пр.взв.'!D41:J112,2,FALSE)</f>
        <v>#N/A</v>
      </c>
      <c r="F48" s="264"/>
      <c r="G48" s="214"/>
      <c r="H48" s="214"/>
      <c r="I48" s="256"/>
      <c r="J48" s="275"/>
      <c r="K48" s="261" t="e">
        <f>VLOOKUP(J48,'пр.взв.'!B1:H112,2,FALSE)</f>
        <v>#N/A</v>
      </c>
      <c r="L48" s="261" t="e">
        <f>VLOOKUP(K48,'пр.взв.'!C41:I112,2,FALSE)</f>
        <v>#N/A</v>
      </c>
      <c r="M48" s="261" t="e">
        <f>VLOOKUP(L48,'пр.взв.'!D41:J112,2,FALSE)</f>
        <v>#N/A</v>
      </c>
      <c r="N48" s="264"/>
      <c r="O48" s="264"/>
      <c r="P48" s="214"/>
    </row>
    <row r="49" spans="1:16" ht="13.5" thickBot="1">
      <c r="A49" s="247"/>
      <c r="B49" s="276"/>
      <c r="C49" s="262"/>
      <c r="D49" s="262"/>
      <c r="E49" s="262"/>
      <c r="F49" s="265"/>
      <c r="G49" s="254"/>
      <c r="H49" s="254"/>
      <c r="I49" s="257"/>
      <c r="J49" s="276"/>
      <c r="K49" s="262"/>
      <c r="L49" s="262"/>
      <c r="M49" s="262"/>
      <c r="N49" s="265"/>
      <c r="O49" s="265"/>
      <c r="P49" s="254"/>
    </row>
    <row r="50" spans="1:16" ht="12.75">
      <c r="A50" s="245">
        <v>3</v>
      </c>
      <c r="B50" s="274"/>
      <c r="C50" s="250" t="e">
        <f>VLOOKUP(B50,'пр.взв.'!B1:H114,2,FALSE)</f>
        <v>#N/A</v>
      </c>
      <c r="D50" s="250" t="e">
        <f>VLOOKUP(C50,'пр.взв.'!C51:I114,2,FALSE)</f>
        <v>#N/A</v>
      </c>
      <c r="E50" s="250" t="e">
        <f>VLOOKUP(D50,'пр.взв.'!D51:J114,2,FALSE)</f>
        <v>#N/A</v>
      </c>
      <c r="F50" s="252"/>
      <c r="G50" s="206"/>
      <c r="H50" s="202"/>
      <c r="I50" s="255">
        <v>7</v>
      </c>
      <c r="J50" s="274"/>
      <c r="K50" s="250" t="e">
        <f>VLOOKUP(J50,'пр.взв.'!B1:H114,2,FALSE)</f>
        <v>#N/A</v>
      </c>
      <c r="L50" s="250" t="e">
        <f>VLOOKUP(K50,'пр.взв.'!C51:I114,2,FALSE)</f>
        <v>#N/A</v>
      </c>
      <c r="M50" s="250" t="e">
        <f>VLOOKUP(L50,'пр.взв.'!D51:J114,2,FALSE)</f>
        <v>#N/A</v>
      </c>
      <c r="N50" s="263"/>
      <c r="O50" s="252"/>
      <c r="P50" s="206"/>
    </row>
    <row r="51" spans="1:16" ht="12.75">
      <c r="A51" s="246"/>
      <c r="B51" s="275"/>
      <c r="C51" s="251"/>
      <c r="D51" s="251"/>
      <c r="E51" s="251"/>
      <c r="F51" s="220"/>
      <c r="G51" s="208"/>
      <c r="H51" s="189"/>
      <c r="I51" s="256"/>
      <c r="J51" s="275"/>
      <c r="K51" s="251"/>
      <c r="L51" s="251"/>
      <c r="M51" s="251"/>
      <c r="N51" s="220"/>
      <c r="O51" s="220"/>
      <c r="P51" s="208"/>
    </row>
    <row r="52" spans="1:16" ht="12.75">
      <c r="A52" s="246"/>
      <c r="B52" s="275"/>
      <c r="C52" s="261" t="e">
        <f>VLOOKUP(B52,'пр.взв.'!B4:H116,2,FALSE)</f>
        <v>#N/A</v>
      </c>
      <c r="D52" s="261" t="e">
        <f>VLOOKUP(C52,'пр.взв.'!C45:I116,2,FALSE)</f>
        <v>#N/A</v>
      </c>
      <c r="E52" s="261" t="e">
        <f>VLOOKUP(D52,'пр.взв.'!D45:J116,2,FALSE)</f>
        <v>#N/A</v>
      </c>
      <c r="F52" s="264"/>
      <c r="G52" s="214"/>
      <c r="H52" s="214"/>
      <c r="I52" s="256"/>
      <c r="J52" s="275"/>
      <c r="K52" s="261" t="e">
        <f>VLOOKUP(J52,'пр.взв.'!B5:H116,2,FALSE)</f>
        <v>#N/A</v>
      </c>
      <c r="L52" s="261" t="e">
        <f>VLOOKUP(K52,'пр.взв.'!C45:I116,2,FALSE)</f>
        <v>#N/A</v>
      </c>
      <c r="M52" s="261" t="e">
        <f>VLOOKUP(L52,'пр.взв.'!D45:J116,2,FALSE)</f>
        <v>#N/A</v>
      </c>
      <c r="N52" s="264"/>
      <c r="O52" s="264"/>
      <c r="P52" s="214"/>
    </row>
    <row r="53" spans="1:16" ht="13.5" thickBot="1">
      <c r="A53" s="247"/>
      <c r="B53" s="276"/>
      <c r="C53" s="262"/>
      <c r="D53" s="262"/>
      <c r="E53" s="262"/>
      <c r="F53" s="265"/>
      <c r="G53" s="254"/>
      <c r="H53" s="254"/>
      <c r="I53" s="257"/>
      <c r="J53" s="276"/>
      <c r="K53" s="262"/>
      <c r="L53" s="262"/>
      <c r="M53" s="262"/>
      <c r="N53" s="265"/>
      <c r="O53" s="265"/>
      <c r="P53" s="254"/>
    </row>
    <row r="54" spans="1:16" ht="12.75">
      <c r="A54" s="245">
        <v>4</v>
      </c>
      <c r="B54" s="274"/>
      <c r="C54" s="250" t="e">
        <f>VLOOKUP(B54,'пр.взв.'!B5:H118,2,FALSE)</f>
        <v>#N/A</v>
      </c>
      <c r="D54" s="250" t="e">
        <f>VLOOKUP(C54,'пр.взв.'!C55:I118,2,FALSE)</f>
        <v>#N/A</v>
      </c>
      <c r="E54" s="250" t="e">
        <f>VLOOKUP(D54,'пр.взв.'!D55:J118,2,FALSE)</f>
        <v>#N/A</v>
      </c>
      <c r="F54" s="271"/>
      <c r="G54" s="208"/>
      <c r="H54" s="226"/>
      <c r="I54" s="255">
        <v>8</v>
      </c>
      <c r="J54" s="274"/>
      <c r="K54" s="250" t="e">
        <f>VLOOKUP(J54,'пр.взв.'!B5:H118,2,FALSE)</f>
        <v>#N/A</v>
      </c>
      <c r="L54" s="250" t="e">
        <f>VLOOKUP(K54,'пр.взв.'!C55:I118,2,FALSE)</f>
        <v>#N/A</v>
      </c>
      <c r="M54" s="250" t="e">
        <f>VLOOKUP(L54,'пр.взв.'!D55:J118,2,FALSE)</f>
        <v>#N/A</v>
      </c>
      <c r="N54" s="220"/>
      <c r="O54" s="271"/>
      <c r="P54" s="208"/>
    </row>
    <row r="55" spans="1:16" ht="12.75">
      <c r="A55" s="246"/>
      <c r="B55" s="275"/>
      <c r="C55" s="251"/>
      <c r="D55" s="251"/>
      <c r="E55" s="251"/>
      <c r="F55" s="220"/>
      <c r="G55" s="208"/>
      <c r="H55" s="189"/>
      <c r="I55" s="256"/>
      <c r="J55" s="275"/>
      <c r="K55" s="251"/>
      <c r="L55" s="251"/>
      <c r="M55" s="251"/>
      <c r="N55" s="220"/>
      <c r="O55" s="220"/>
      <c r="P55" s="208"/>
    </row>
    <row r="56" spans="1:16" ht="12.75">
      <c r="A56" s="246"/>
      <c r="B56" s="275"/>
      <c r="C56" s="261" t="e">
        <f>VLOOKUP(B56,'пр.взв.'!B12:H49,2,FALSE)</f>
        <v>#N/A</v>
      </c>
      <c r="D56" s="261" t="e">
        <f>VLOOKUP(C56,'пр.взв.'!C49:I120,2,FALSE)</f>
        <v>#N/A</v>
      </c>
      <c r="E56" s="261" t="e">
        <f>VLOOKUP(D56,'пр.взв.'!D49:J120,2,FALSE)</f>
        <v>#N/A</v>
      </c>
      <c r="F56" s="264"/>
      <c r="G56" s="214"/>
      <c r="H56" s="214"/>
      <c r="I56" s="256"/>
      <c r="J56" s="275"/>
      <c r="K56" s="261" t="e">
        <f>VLOOKUP(J56,'пр.взв.'!B4:H120,2,FALSE)</f>
        <v>#N/A</v>
      </c>
      <c r="L56" s="261" t="e">
        <f>VLOOKUP(K56,'пр.взв.'!C49:I120,2,FALSE)</f>
        <v>#N/A</v>
      </c>
      <c r="M56" s="261" t="e">
        <f>VLOOKUP(L56,'пр.взв.'!D49:J120,2,FALSE)</f>
        <v>#N/A</v>
      </c>
      <c r="N56" s="264"/>
      <c r="O56" s="264"/>
      <c r="P56" s="214"/>
    </row>
    <row r="57" spans="1:16" ht="13.5" thickBot="1">
      <c r="A57" s="272"/>
      <c r="B57" s="275"/>
      <c r="C57" s="262"/>
      <c r="D57" s="262"/>
      <c r="E57" s="262"/>
      <c r="F57" s="263"/>
      <c r="G57" s="202"/>
      <c r="H57" s="202"/>
      <c r="I57" s="273"/>
      <c r="J57" s="275"/>
      <c r="K57" s="262"/>
      <c r="L57" s="262"/>
      <c r="M57" s="262"/>
      <c r="N57" s="263"/>
      <c r="O57" s="263"/>
      <c r="P57" s="202"/>
    </row>
    <row r="59" spans="2:16" ht="16.5" thickBot="1">
      <c r="B59" s="154" t="s">
        <v>56</v>
      </c>
      <c r="C59" s="155" t="s">
        <v>63</v>
      </c>
      <c r="D59" s="156" t="s">
        <v>59</v>
      </c>
      <c r="E59" s="157"/>
      <c r="F59" s="157"/>
      <c r="G59" s="157"/>
      <c r="H59" s="157"/>
      <c r="I59" s="157"/>
      <c r="J59" s="154" t="s">
        <v>57</v>
      </c>
      <c r="K59" s="155" t="s">
        <v>63</v>
      </c>
      <c r="L59" s="156" t="s">
        <v>59</v>
      </c>
      <c r="M59" s="157"/>
      <c r="N59" s="154"/>
      <c r="O59" s="157"/>
      <c r="P59" s="157"/>
    </row>
    <row r="60" spans="1:16" ht="12.75" customHeight="1">
      <c r="A60" s="239" t="s">
        <v>62</v>
      </c>
      <c r="B60" s="241" t="s">
        <v>5</v>
      </c>
      <c r="C60" s="237" t="s">
        <v>6</v>
      </c>
      <c r="D60" s="237" t="s">
        <v>16</v>
      </c>
      <c r="E60" s="253" t="s">
        <v>17</v>
      </c>
      <c r="F60" s="237" t="s">
        <v>18</v>
      </c>
      <c r="G60" s="237" t="s">
        <v>19</v>
      </c>
      <c r="H60" s="243" t="s">
        <v>20</v>
      </c>
      <c r="I60" s="239" t="s">
        <v>62</v>
      </c>
      <c r="J60" s="241" t="s">
        <v>5</v>
      </c>
      <c r="K60" s="237" t="s">
        <v>6</v>
      </c>
      <c r="L60" s="237" t="s">
        <v>16</v>
      </c>
      <c r="M60" s="253" t="s">
        <v>17</v>
      </c>
      <c r="N60" s="237" t="s">
        <v>18</v>
      </c>
      <c r="O60" s="237" t="s">
        <v>19</v>
      </c>
      <c r="P60" s="243" t="s">
        <v>20</v>
      </c>
    </row>
    <row r="61" spans="1:16" ht="13.5" customHeight="1" thickBot="1">
      <c r="A61" s="240"/>
      <c r="B61" s="242"/>
      <c r="C61" s="238"/>
      <c r="D61" s="238"/>
      <c r="E61" s="254"/>
      <c r="F61" s="238"/>
      <c r="G61" s="238"/>
      <c r="H61" s="244"/>
      <c r="I61" s="240"/>
      <c r="J61" s="242"/>
      <c r="K61" s="238"/>
      <c r="L61" s="238"/>
      <c r="M61" s="254"/>
      <c r="N61" s="238"/>
      <c r="O61" s="238"/>
      <c r="P61" s="244"/>
    </row>
    <row r="62" spans="1:16" ht="12.75">
      <c r="A62" s="277">
        <v>1</v>
      </c>
      <c r="B62" s="274"/>
      <c r="C62" s="266" t="e">
        <f>VLOOKUP(B62,'пр.взв.'!B3:H126,2,FALSE)</f>
        <v>#N/A</v>
      </c>
      <c r="D62" s="266" t="e">
        <f>VLOOKUP(C62,'пр.взв.'!C63:I126,2,FALSE)</f>
        <v>#N/A</v>
      </c>
      <c r="E62" s="266" t="e">
        <f>VLOOKUP(D62,'пр.взв.'!D63:J126,2,FALSE)</f>
        <v>#N/A</v>
      </c>
      <c r="F62" s="267"/>
      <c r="G62" s="268"/>
      <c r="H62" s="237"/>
      <c r="I62" s="255">
        <v>5</v>
      </c>
      <c r="J62" s="274"/>
      <c r="K62" s="266" t="e">
        <f>VLOOKUP(J62,'пр.взв.'!B13:H126,2,FALSE)</f>
        <v>#N/A</v>
      </c>
      <c r="L62" s="266" t="e">
        <f>VLOOKUP(K62,'пр.взв.'!C3:I126,2,FALSE)</f>
        <v>#N/A</v>
      </c>
      <c r="M62" s="266" t="e">
        <f>VLOOKUP(L62,'пр.взв.'!D63:J126,2,FALSE)</f>
        <v>#N/A</v>
      </c>
      <c r="N62" s="270"/>
      <c r="O62" s="267"/>
      <c r="P62" s="280"/>
    </row>
    <row r="63" spans="1:16" ht="12.75">
      <c r="A63" s="278"/>
      <c r="B63" s="275"/>
      <c r="C63" s="251"/>
      <c r="D63" s="251"/>
      <c r="E63" s="251"/>
      <c r="F63" s="220"/>
      <c r="G63" s="208"/>
      <c r="H63" s="189"/>
      <c r="I63" s="256"/>
      <c r="J63" s="275"/>
      <c r="K63" s="251"/>
      <c r="L63" s="251"/>
      <c r="M63" s="251"/>
      <c r="N63" s="220"/>
      <c r="O63" s="220"/>
      <c r="P63" s="281"/>
    </row>
    <row r="64" spans="1:16" ht="12.75">
      <c r="A64" s="278"/>
      <c r="B64" s="275"/>
      <c r="C64" s="261" t="e">
        <f>VLOOKUP(B64,'пр.взв.'!B3:H128,2,FALSE)</f>
        <v>#N/A</v>
      </c>
      <c r="D64" s="261" t="e">
        <f>VLOOKUP(C64,'пр.взв.'!C57:I128,2,FALSE)</f>
        <v>#N/A</v>
      </c>
      <c r="E64" s="261" t="e">
        <f>VLOOKUP(D64,'пр.взв.'!D57:J128,2,FALSE)</f>
        <v>#N/A</v>
      </c>
      <c r="F64" s="264"/>
      <c r="G64" s="214"/>
      <c r="H64" s="214"/>
      <c r="I64" s="256"/>
      <c r="J64" s="275"/>
      <c r="K64" s="261" t="e">
        <f>VLOOKUP(J64,'пр.взв.'!B12:H128,2,FALSE)</f>
        <v>#N/A</v>
      </c>
      <c r="L64" s="261" t="e">
        <f>VLOOKUP(K64,'пр.взв.'!C7:I128,2,FALSE)</f>
        <v>#N/A</v>
      </c>
      <c r="M64" s="261" t="e">
        <f>VLOOKUP(L64,'пр.взв.'!D57:J128,2,FALSE)</f>
        <v>#N/A</v>
      </c>
      <c r="N64" s="264"/>
      <c r="O64" s="264"/>
      <c r="P64" s="282"/>
    </row>
    <row r="65" spans="1:16" ht="13.5" thickBot="1">
      <c r="A65" s="279"/>
      <c r="B65" s="276"/>
      <c r="C65" s="262"/>
      <c r="D65" s="262"/>
      <c r="E65" s="262"/>
      <c r="F65" s="265"/>
      <c r="G65" s="254"/>
      <c r="H65" s="254"/>
      <c r="I65" s="257"/>
      <c r="J65" s="276"/>
      <c r="K65" s="262"/>
      <c r="L65" s="262"/>
      <c r="M65" s="262"/>
      <c r="N65" s="265"/>
      <c r="O65" s="265"/>
      <c r="P65" s="283"/>
    </row>
    <row r="66" spans="1:16" ht="12.75">
      <c r="A66" s="277">
        <v>2</v>
      </c>
      <c r="B66" s="274"/>
      <c r="C66" s="250" t="e">
        <f>VLOOKUP(B66,'пр.взв.'!B2:H130,2,FALSE)</f>
        <v>#N/A</v>
      </c>
      <c r="D66" s="250" t="e">
        <f>VLOOKUP(C66,'пр.взв.'!C67:I130,2,FALSE)</f>
        <v>#N/A</v>
      </c>
      <c r="E66" s="250" t="e">
        <f>VLOOKUP(D66,'пр.взв.'!D67:J130,2,FALSE)</f>
        <v>#N/A</v>
      </c>
      <c r="F66" s="267"/>
      <c r="G66" s="268"/>
      <c r="H66" s="269"/>
      <c r="I66" s="255">
        <v>6</v>
      </c>
      <c r="J66" s="274"/>
      <c r="K66" s="250" t="e">
        <f>VLOOKUP(J66,'пр.взв.'!B17:H130,2,FALSE)</f>
        <v>#N/A</v>
      </c>
      <c r="L66" s="250" t="e">
        <f>VLOOKUP(K66,'пр.взв.'!C6:I130,2,FALSE)</f>
        <v>#N/A</v>
      </c>
      <c r="M66" s="250" t="e">
        <f>VLOOKUP(L66,'пр.взв.'!D67:J130,2,FALSE)</f>
        <v>#N/A</v>
      </c>
      <c r="N66" s="270"/>
      <c r="O66" s="267"/>
      <c r="P66" s="280"/>
    </row>
    <row r="67" spans="1:16" ht="12.75">
      <c r="A67" s="278"/>
      <c r="B67" s="275"/>
      <c r="C67" s="251"/>
      <c r="D67" s="251"/>
      <c r="E67" s="251"/>
      <c r="F67" s="220"/>
      <c r="G67" s="208"/>
      <c r="H67" s="189"/>
      <c r="I67" s="256"/>
      <c r="J67" s="275"/>
      <c r="K67" s="251"/>
      <c r="L67" s="251"/>
      <c r="M67" s="251"/>
      <c r="N67" s="220"/>
      <c r="O67" s="220"/>
      <c r="P67" s="281"/>
    </row>
    <row r="68" spans="1:16" ht="12.75">
      <c r="A68" s="278"/>
      <c r="B68" s="275"/>
      <c r="C68" s="261" t="e">
        <f>VLOOKUP(B68,'пр.взв.'!B2:H132,2,FALSE)</f>
        <v>#N/A</v>
      </c>
      <c r="D68" s="261" t="e">
        <f>VLOOKUP(C68,'пр.взв.'!C61:I132,2,FALSE)</f>
        <v>#N/A</v>
      </c>
      <c r="E68" s="261" t="e">
        <f>VLOOKUP(D68,'пр.взв.'!D61:J132,2,FALSE)</f>
        <v>#N/A</v>
      </c>
      <c r="F68" s="264"/>
      <c r="G68" s="214"/>
      <c r="H68" s="214"/>
      <c r="I68" s="256"/>
      <c r="J68" s="275"/>
      <c r="K68" s="261" t="e">
        <f>VLOOKUP(J68,'пр.взв.'!B16:H132,2,FALSE)</f>
        <v>#N/A</v>
      </c>
      <c r="L68" s="261" t="e">
        <f>VLOOKUP(K68,'пр.взв.'!C1:I132,2,FALSE)</f>
        <v>#N/A</v>
      </c>
      <c r="M68" s="261" t="e">
        <f>VLOOKUP(L68,'пр.взв.'!D61:J132,2,FALSE)</f>
        <v>#N/A</v>
      </c>
      <c r="N68" s="264"/>
      <c r="O68" s="264"/>
      <c r="P68" s="282"/>
    </row>
    <row r="69" spans="1:16" ht="13.5" thickBot="1">
      <c r="A69" s="279"/>
      <c r="B69" s="276"/>
      <c r="C69" s="262"/>
      <c r="D69" s="262"/>
      <c r="E69" s="262"/>
      <c r="F69" s="265"/>
      <c r="G69" s="254"/>
      <c r="H69" s="254"/>
      <c r="I69" s="257"/>
      <c r="J69" s="276"/>
      <c r="K69" s="262"/>
      <c r="L69" s="262"/>
      <c r="M69" s="262"/>
      <c r="N69" s="265"/>
      <c r="O69" s="265"/>
      <c r="P69" s="283"/>
    </row>
    <row r="71" spans="2:16" ht="16.5" thickBot="1">
      <c r="B71" s="154" t="s">
        <v>56</v>
      </c>
      <c r="C71" s="284" t="s">
        <v>64</v>
      </c>
      <c r="D71" s="284"/>
      <c r="E71" s="284"/>
      <c r="F71" s="284"/>
      <c r="G71" s="284"/>
      <c r="H71" s="284"/>
      <c r="I71" s="158"/>
      <c r="J71" s="154" t="s">
        <v>57</v>
      </c>
      <c r="K71" s="284" t="s">
        <v>64</v>
      </c>
      <c r="L71" s="284"/>
      <c r="M71" s="284"/>
      <c r="N71" s="284"/>
      <c r="O71" s="284"/>
      <c r="P71" s="284"/>
    </row>
    <row r="72" spans="1:16" ht="12.75" customHeight="1">
      <c r="A72" s="239" t="s">
        <v>62</v>
      </c>
      <c r="B72" s="241" t="s">
        <v>5</v>
      </c>
      <c r="C72" s="237" t="s">
        <v>6</v>
      </c>
      <c r="D72" s="237" t="s">
        <v>16</v>
      </c>
      <c r="E72" s="253" t="s">
        <v>17</v>
      </c>
      <c r="F72" s="237" t="s">
        <v>18</v>
      </c>
      <c r="G72" s="237" t="s">
        <v>19</v>
      </c>
      <c r="H72" s="243" t="s">
        <v>20</v>
      </c>
      <c r="I72" s="239" t="s">
        <v>62</v>
      </c>
      <c r="J72" s="241" t="s">
        <v>5</v>
      </c>
      <c r="K72" s="237" t="s">
        <v>6</v>
      </c>
      <c r="L72" s="237" t="s">
        <v>16</v>
      </c>
      <c r="M72" s="253" t="s">
        <v>17</v>
      </c>
      <c r="N72" s="237" t="s">
        <v>18</v>
      </c>
      <c r="O72" s="237" t="s">
        <v>19</v>
      </c>
      <c r="P72" s="243" t="s">
        <v>20</v>
      </c>
    </row>
    <row r="73" spans="1:16" ht="13.5" customHeight="1" thickBot="1">
      <c r="A73" s="240"/>
      <c r="B73" s="242"/>
      <c r="C73" s="238"/>
      <c r="D73" s="238"/>
      <c r="E73" s="254"/>
      <c r="F73" s="238"/>
      <c r="G73" s="238"/>
      <c r="H73" s="244"/>
      <c r="I73" s="240"/>
      <c r="J73" s="242"/>
      <c r="K73" s="238"/>
      <c r="L73" s="238"/>
      <c r="M73" s="254"/>
      <c r="N73" s="238"/>
      <c r="O73" s="238"/>
      <c r="P73" s="244"/>
    </row>
    <row r="74" spans="1:16" ht="12.75">
      <c r="A74" s="285">
        <v>1</v>
      </c>
      <c r="B74" s="288"/>
      <c r="C74" s="266" t="e">
        <f>VLOOKUP(B74,'пр.взв.'!B5:H138,2,FALSE)</f>
        <v>#N/A</v>
      </c>
      <c r="D74" s="266" t="e">
        <f>VLOOKUP(C74,'пр.взв.'!C75:I138,2,FALSE)</f>
        <v>#N/A</v>
      </c>
      <c r="E74" s="266" t="e">
        <f>VLOOKUP(D74,'пр.взв.'!D75:J138,2,FALSE)</f>
        <v>#N/A</v>
      </c>
      <c r="F74" s="267"/>
      <c r="G74" s="268"/>
      <c r="H74" s="243"/>
      <c r="I74" s="291">
        <v>2</v>
      </c>
      <c r="J74" s="294"/>
      <c r="K74" s="266" t="e">
        <f>VLOOKUP(J74,'пр.взв.'!B5:H138,2,FALSE)</f>
        <v>#N/A</v>
      </c>
      <c r="L74" s="266" t="e">
        <f>VLOOKUP(K74,'пр.взв.'!C5:I138,2,FALSE)</f>
        <v>#N/A</v>
      </c>
      <c r="M74" s="266" t="e">
        <f>VLOOKUP(L74,'пр.взв.'!D75:J138,2,FALSE)</f>
        <v>#N/A</v>
      </c>
      <c r="N74" s="270"/>
      <c r="O74" s="267"/>
      <c r="P74" s="280"/>
    </row>
    <row r="75" spans="1:16" ht="12.75">
      <c r="A75" s="286"/>
      <c r="B75" s="289"/>
      <c r="C75" s="251"/>
      <c r="D75" s="251"/>
      <c r="E75" s="251"/>
      <c r="F75" s="220"/>
      <c r="G75" s="208"/>
      <c r="H75" s="290"/>
      <c r="I75" s="292"/>
      <c r="J75" s="295"/>
      <c r="K75" s="251"/>
      <c r="L75" s="251"/>
      <c r="M75" s="251"/>
      <c r="N75" s="220"/>
      <c r="O75" s="220"/>
      <c r="P75" s="281"/>
    </row>
    <row r="76" spans="1:16" ht="12.75">
      <c r="A76" s="286"/>
      <c r="B76" s="298"/>
      <c r="C76" s="261" t="e">
        <f>VLOOKUP(B76,'пр.взв.'!B5:H140,2,FALSE)</f>
        <v>#N/A</v>
      </c>
      <c r="D76" s="261" t="e">
        <f>VLOOKUP(C76,'пр.взв.'!C69:I140,2,FALSE)</f>
        <v>#N/A</v>
      </c>
      <c r="E76" s="261" t="e">
        <f>VLOOKUP(D76,'пр.взв.'!D69:J140,2,FALSE)</f>
        <v>#N/A</v>
      </c>
      <c r="F76" s="264"/>
      <c r="G76" s="214"/>
      <c r="H76" s="282"/>
      <c r="I76" s="292"/>
      <c r="J76" s="296"/>
      <c r="K76" s="261" t="e">
        <f>VLOOKUP(J76,'пр.взв.'!B4:H140,2,FALSE)</f>
        <v>#N/A</v>
      </c>
      <c r="L76" s="261" t="e">
        <f>VLOOKUP(K76,'пр.взв.'!C1:I140,2,FALSE)</f>
        <v>#N/A</v>
      </c>
      <c r="M76" s="261" t="e">
        <f>VLOOKUP(L76,'пр.взв.'!D69:J140,2,FALSE)</f>
        <v>#N/A</v>
      </c>
      <c r="N76" s="264"/>
      <c r="O76" s="264"/>
      <c r="P76" s="282"/>
    </row>
    <row r="77" spans="1:16" ht="13.5" thickBot="1">
      <c r="A77" s="287"/>
      <c r="B77" s="299"/>
      <c r="C77" s="262"/>
      <c r="D77" s="262"/>
      <c r="E77" s="262"/>
      <c r="F77" s="265"/>
      <c r="G77" s="254"/>
      <c r="H77" s="283"/>
      <c r="I77" s="293"/>
      <c r="J77" s="297"/>
      <c r="K77" s="262"/>
      <c r="L77" s="262"/>
      <c r="M77" s="262"/>
      <c r="N77" s="265"/>
      <c r="O77" s="265"/>
      <c r="P77" s="283"/>
    </row>
    <row r="79" spans="1:16" ht="15">
      <c r="A79" s="300" t="s">
        <v>60</v>
      </c>
      <c r="B79" s="300"/>
      <c r="C79" s="300"/>
      <c r="D79" s="300"/>
      <c r="E79" s="300"/>
      <c r="F79" s="300"/>
      <c r="G79" s="300"/>
      <c r="H79" s="300"/>
      <c r="I79" s="300" t="s">
        <v>60</v>
      </c>
      <c r="J79" s="300"/>
      <c r="K79" s="300"/>
      <c r="L79" s="300"/>
      <c r="M79" s="300"/>
      <c r="N79" s="300"/>
      <c r="O79" s="300"/>
      <c r="P79" s="300"/>
    </row>
    <row r="80" spans="2:16" ht="16.5" thickBot="1">
      <c r="B80" s="154" t="s">
        <v>56</v>
      </c>
      <c r="C80" s="158"/>
      <c r="D80" s="158"/>
      <c r="E80" s="158"/>
      <c r="F80" s="158"/>
      <c r="G80" s="158"/>
      <c r="H80" s="158"/>
      <c r="J80" s="154" t="s">
        <v>57</v>
      </c>
      <c r="K80" s="158"/>
      <c r="L80" s="158"/>
      <c r="M80" s="158"/>
      <c r="N80" s="158"/>
      <c r="O80" s="158"/>
      <c r="P80" s="158"/>
    </row>
    <row r="81" spans="1:16" ht="12.75" customHeight="1">
      <c r="A81" s="239" t="s">
        <v>62</v>
      </c>
      <c r="B81" s="241" t="s">
        <v>5</v>
      </c>
      <c r="C81" s="237" t="s">
        <v>6</v>
      </c>
      <c r="D81" s="237" t="s">
        <v>16</v>
      </c>
      <c r="E81" s="253" t="s">
        <v>17</v>
      </c>
      <c r="F81" s="237" t="s">
        <v>18</v>
      </c>
      <c r="G81" s="237" t="s">
        <v>19</v>
      </c>
      <c r="H81" s="243" t="s">
        <v>20</v>
      </c>
      <c r="I81" s="239" t="s">
        <v>62</v>
      </c>
      <c r="J81" s="241" t="s">
        <v>5</v>
      </c>
      <c r="K81" s="237" t="s">
        <v>6</v>
      </c>
      <c r="L81" s="237" t="s">
        <v>16</v>
      </c>
      <c r="M81" s="253" t="s">
        <v>17</v>
      </c>
      <c r="N81" s="237" t="s">
        <v>18</v>
      </c>
      <c r="O81" s="237" t="s">
        <v>19</v>
      </c>
      <c r="P81" s="243" t="s">
        <v>20</v>
      </c>
    </row>
    <row r="82" spans="1:16" ht="13.5" customHeight="1" thickBot="1">
      <c r="A82" s="240"/>
      <c r="B82" s="242"/>
      <c r="C82" s="238"/>
      <c r="D82" s="238"/>
      <c r="E82" s="254"/>
      <c r="F82" s="238"/>
      <c r="G82" s="238"/>
      <c r="H82" s="244"/>
      <c r="I82" s="240"/>
      <c r="J82" s="242"/>
      <c r="K82" s="238"/>
      <c r="L82" s="238"/>
      <c r="M82" s="254"/>
      <c r="N82" s="238"/>
      <c r="O82" s="238"/>
      <c r="P82" s="244"/>
    </row>
    <row r="83" spans="1:16" ht="12.75">
      <c r="A83" s="301">
        <v>1</v>
      </c>
      <c r="B83" s="288"/>
      <c r="C83" s="266" t="e">
        <f>VLOOKUP(B83,'пр.взв.'!B14:H147,2,FALSE)</f>
        <v>#N/A</v>
      </c>
      <c r="D83" s="266" t="e">
        <f>VLOOKUP(C83,'пр.взв.'!C84:I147,2,FALSE)</f>
        <v>#N/A</v>
      </c>
      <c r="E83" s="266" t="e">
        <f>VLOOKUP(D83,'пр.взв.'!D84:J147,2,FALSE)</f>
        <v>#N/A</v>
      </c>
      <c r="F83" s="267"/>
      <c r="G83" s="268"/>
      <c r="H83" s="243"/>
      <c r="I83" s="301">
        <v>3</v>
      </c>
      <c r="J83" s="288"/>
      <c r="K83" s="266" t="e">
        <f>VLOOKUP(J83,'пр.взв.'!B14:H147,2,FALSE)</f>
        <v>#N/A</v>
      </c>
      <c r="L83" s="266" t="e">
        <f>VLOOKUP(K83,'пр.взв.'!C14:I147,2,FALSE)</f>
        <v>#N/A</v>
      </c>
      <c r="M83" s="266" t="e">
        <f>VLOOKUP(L83,'пр.взв.'!D84:J147,2,FALSE)</f>
        <v>#N/A</v>
      </c>
      <c r="N83" s="270"/>
      <c r="O83" s="267"/>
      <c r="P83" s="280"/>
    </row>
    <row r="84" spans="1:16" ht="12.75">
      <c r="A84" s="302"/>
      <c r="B84" s="289"/>
      <c r="C84" s="251"/>
      <c r="D84" s="251"/>
      <c r="E84" s="251"/>
      <c r="F84" s="220"/>
      <c r="G84" s="208"/>
      <c r="H84" s="290"/>
      <c r="I84" s="302"/>
      <c r="J84" s="289"/>
      <c r="K84" s="251"/>
      <c r="L84" s="251"/>
      <c r="M84" s="251"/>
      <c r="N84" s="220"/>
      <c r="O84" s="220"/>
      <c r="P84" s="281"/>
    </row>
    <row r="85" spans="1:16" ht="12.75">
      <c r="A85" s="302"/>
      <c r="B85" s="298"/>
      <c r="C85" s="261" t="e">
        <f>VLOOKUP(B85,'пр.взв.'!B14:H149,2,FALSE)</f>
        <v>#N/A</v>
      </c>
      <c r="D85" s="261" t="e">
        <f>VLOOKUP(C85,'пр.взв.'!C78:I149,2,FALSE)</f>
        <v>#N/A</v>
      </c>
      <c r="E85" s="261" t="e">
        <f>VLOOKUP(D85,'пр.взв.'!D78:J149,2,FALSE)</f>
        <v>#N/A</v>
      </c>
      <c r="F85" s="264"/>
      <c r="G85" s="214"/>
      <c r="H85" s="282"/>
      <c r="I85" s="302"/>
      <c r="J85" s="298"/>
      <c r="K85" s="261" t="e">
        <f>VLOOKUP(J85,'пр.взв.'!B13:H149,2,FALSE)</f>
        <v>#N/A</v>
      </c>
      <c r="L85" s="261" t="e">
        <f>VLOOKUP(K85,'пр.взв.'!C10:I149,2,FALSE)</f>
        <v>#N/A</v>
      </c>
      <c r="M85" s="261" t="e">
        <f>VLOOKUP(L85,'пр.взв.'!D78:J149,2,FALSE)</f>
        <v>#N/A</v>
      </c>
      <c r="N85" s="264"/>
      <c r="O85" s="264"/>
      <c r="P85" s="282"/>
    </row>
    <row r="86" spans="1:16" ht="13.5" thickBot="1">
      <c r="A86" s="303"/>
      <c r="B86" s="299"/>
      <c r="C86" s="262"/>
      <c r="D86" s="262"/>
      <c r="E86" s="262"/>
      <c r="F86" s="265"/>
      <c r="G86" s="254"/>
      <c r="H86" s="283"/>
      <c r="I86" s="304"/>
      <c r="J86" s="299"/>
      <c r="K86" s="262"/>
      <c r="L86" s="262"/>
      <c r="M86" s="262"/>
      <c r="N86" s="265"/>
      <c r="O86" s="265"/>
      <c r="P86" s="283"/>
    </row>
    <row r="87" spans="1:16" ht="12.75">
      <c r="A87" s="301">
        <v>2</v>
      </c>
      <c r="B87" s="305"/>
      <c r="C87" s="250" t="e">
        <f>VLOOKUP(B87,'пр.взв.'!B18:H151,2,FALSE)</f>
        <v>#N/A</v>
      </c>
      <c r="D87" s="250" t="e">
        <f>VLOOKUP(C87,'пр.взв.'!C88:I151,2,FALSE)</f>
        <v>#N/A</v>
      </c>
      <c r="E87" s="250" t="e">
        <f>VLOOKUP(D87,'пр.взв.'!D88:J151,2,FALSE)</f>
        <v>#N/A</v>
      </c>
      <c r="F87" s="252"/>
      <c r="G87" s="206"/>
      <c r="H87" s="306"/>
      <c r="I87" s="302">
        <v>4</v>
      </c>
      <c r="J87" s="305"/>
      <c r="K87" s="250" t="e">
        <f>VLOOKUP(J87,'пр.взв.'!B1:H151,2,FALSE)</f>
        <v>#N/A</v>
      </c>
      <c r="L87" s="250" t="e">
        <f>VLOOKUP(K87,'пр.взв.'!C18:I151,2,FALSE)</f>
        <v>#N/A</v>
      </c>
      <c r="M87" s="250" t="e">
        <f>VLOOKUP(L87,'пр.взв.'!D88:J151,2,FALSE)</f>
        <v>#N/A</v>
      </c>
      <c r="N87" s="263"/>
      <c r="O87" s="252"/>
      <c r="P87" s="307"/>
    </row>
    <row r="88" spans="1:16" ht="12.75">
      <c r="A88" s="302"/>
      <c r="B88" s="289"/>
      <c r="C88" s="251"/>
      <c r="D88" s="251"/>
      <c r="E88" s="251"/>
      <c r="F88" s="220"/>
      <c r="G88" s="208"/>
      <c r="H88" s="290"/>
      <c r="I88" s="302"/>
      <c r="J88" s="289"/>
      <c r="K88" s="251"/>
      <c r="L88" s="251"/>
      <c r="M88" s="251"/>
      <c r="N88" s="220"/>
      <c r="O88" s="220"/>
      <c r="P88" s="281"/>
    </row>
    <row r="89" spans="1:16" ht="12.75">
      <c r="A89" s="302"/>
      <c r="B89" s="298"/>
      <c r="C89" s="261" t="e">
        <f>VLOOKUP(B89,'пр.взв.'!B18:H153,2,FALSE)</f>
        <v>#N/A</v>
      </c>
      <c r="D89" s="261" t="e">
        <f>VLOOKUP(C89,'пр.взв.'!C82:I153,2,FALSE)</f>
        <v>#N/A</v>
      </c>
      <c r="E89" s="261" t="e">
        <f>VLOOKUP(D89,'пр.взв.'!D82:J153,2,FALSE)</f>
        <v>#N/A</v>
      </c>
      <c r="F89" s="264"/>
      <c r="G89" s="214"/>
      <c r="H89" s="282"/>
      <c r="I89" s="302"/>
      <c r="J89" s="298"/>
      <c r="K89" s="261" t="e">
        <f>VLOOKUP(J89,'пр.взв.'!B1:H153,2,FALSE)</f>
        <v>#N/A</v>
      </c>
      <c r="L89" s="261" t="e">
        <f>VLOOKUP(K89,'пр.взв.'!C14:I153,2,FALSE)</f>
        <v>#N/A</v>
      </c>
      <c r="M89" s="261" t="e">
        <f>VLOOKUP(L89,'пр.взв.'!D82:J153,2,FALSE)</f>
        <v>#N/A</v>
      </c>
      <c r="N89" s="264"/>
      <c r="O89" s="264"/>
      <c r="P89" s="282"/>
    </row>
    <row r="90" spans="1:16" ht="13.5" thickBot="1">
      <c r="A90" s="304"/>
      <c r="B90" s="299"/>
      <c r="C90" s="262"/>
      <c r="D90" s="262"/>
      <c r="E90" s="262"/>
      <c r="F90" s="265"/>
      <c r="G90" s="254"/>
      <c r="H90" s="283"/>
      <c r="I90" s="304"/>
      <c r="J90" s="299"/>
      <c r="K90" s="262"/>
      <c r="L90" s="262"/>
      <c r="M90" s="262"/>
      <c r="N90" s="265"/>
      <c r="O90" s="265"/>
      <c r="P90" s="283"/>
    </row>
  </sheetData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L34:L35"/>
    <mergeCell ref="M34:M35"/>
    <mergeCell ref="N34:N35"/>
    <mergeCell ref="O34:O35"/>
    <mergeCell ref="H34:H35"/>
    <mergeCell ref="I34:I37"/>
    <mergeCell ref="J34:J35"/>
    <mergeCell ref="K34:K35"/>
    <mergeCell ref="J36:J37"/>
    <mergeCell ref="K36:K37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N30:N31"/>
    <mergeCell ref="O30:O31"/>
    <mergeCell ref="H30:H31"/>
    <mergeCell ref="I30:I33"/>
    <mergeCell ref="J30:J31"/>
    <mergeCell ref="K30:K31"/>
    <mergeCell ref="J32:J33"/>
    <mergeCell ref="K32:K33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L26:L27"/>
    <mergeCell ref="M26:M27"/>
    <mergeCell ref="N26:N27"/>
    <mergeCell ref="O26:O27"/>
    <mergeCell ref="H26:H27"/>
    <mergeCell ref="I26:I29"/>
    <mergeCell ref="J26:J27"/>
    <mergeCell ref="K26:K27"/>
    <mergeCell ref="J28:J29"/>
    <mergeCell ref="K28:K29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L22:L23"/>
    <mergeCell ref="M22:M23"/>
    <mergeCell ref="N22:N23"/>
    <mergeCell ref="O22:O23"/>
    <mergeCell ref="H22:H23"/>
    <mergeCell ref="I22:I25"/>
    <mergeCell ref="J22:J23"/>
    <mergeCell ref="K22:K23"/>
    <mergeCell ref="J24:J25"/>
    <mergeCell ref="K24:K25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L18:L19"/>
    <mergeCell ref="M18:M19"/>
    <mergeCell ref="N18:N19"/>
    <mergeCell ref="O18:O19"/>
    <mergeCell ref="H18:H19"/>
    <mergeCell ref="I18:I21"/>
    <mergeCell ref="J18:J19"/>
    <mergeCell ref="K18:K19"/>
    <mergeCell ref="J20:J21"/>
    <mergeCell ref="K20:K21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L14:L15"/>
    <mergeCell ref="M14:M15"/>
    <mergeCell ref="N14:N15"/>
    <mergeCell ref="O14:O15"/>
    <mergeCell ref="H14:H15"/>
    <mergeCell ref="I14:I17"/>
    <mergeCell ref="J14:J15"/>
    <mergeCell ref="K14:K15"/>
    <mergeCell ref="J16:J17"/>
    <mergeCell ref="K16:K17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L10:L11"/>
    <mergeCell ref="M10:M11"/>
    <mergeCell ref="N10:N11"/>
    <mergeCell ref="O10:O11"/>
    <mergeCell ref="H10:H11"/>
    <mergeCell ref="I10:I13"/>
    <mergeCell ref="J10:J11"/>
    <mergeCell ref="K10:K11"/>
    <mergeCell ref="J12:J13"/>
    <mergeCell ref="K12:K13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L6:L7"/>
    <mergeCell ref="M6:M7"/>
    <mergeCell ref="N6:N7"/>
    <mergeCell ref="O6:O7"/>
    <mergeCell ref="H6:H7"/>
    <mergeCell ref="I6:I9"/>
    <mergeCell ref="J6:J7"/>
    <mergeCell ref="K6:K7"/>
    <mergeCell ref="J8:J9"/>
    <mergeCell ref="K8:K9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A4:A5"/>
    <mergeCell ref="B4:B5"/>
    <mergeCell ref="C4:C5"/>
    <mergeCell ref="D4:D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6" t="str">
        <f>HYPERLINK('[1]реквизиты'!$A$2)</f>
        <v>Кубок России по САМБО среди мужчин</v>
      </c>
      <c r="B1" s="176"/>
      <c r="C1" s="176"/>
      <c r="D1" s="176"/>
      <c r="E1" s="176"/>
      <c r="F1" s="176"/>
      <c r="G1" s="176"/>
      <c r="H1" s="176"/>
      <c r="I1" s="176" t="str">
        <f>HYPERLINK('[1]реквизиты'!$A$2)</f>
        <v>Кубок России по САМБО среди мужчин</v>
      </c>
      <c r="J1" s="176"/>
      <c r="K1" s="176"/>
      <c r="L1" s="176"/>
      <c r="M1" s="176"/>
      <c r="N1" s="176"/>
      <c r="O1" s="176"/>
      <c r="P1" s="176"/>
      <c r="Q1" s="134"/>
      <c r="R1" s="134"/>
      <c r="S1" s="134"/>
      <c r="T1" s="134"/>
      <c r="U1" s="134"/>
      <c r="V1" s="134"/>
      <c r="W1" s="134"/>
      <c r="X1" s="134"/>
      <c r="Y1" s="134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09">
        <f>HYPERLINK('[1]реквизиты'!$A$15)</f>
      </c>
      <c r="B2" s="310"/>
      <c r="C2" s="310"/>
      <c r="D2" s="310"/>
      <c r="E2" s="310"/>
      <c r="F2" s="310"/>
      <c r="G2" s="310"/>
      <c r="H2" s="310"/>
      <c r="I2" s="309">
        <f>HYPERLINK('[1]реквизиты'!$A$15)</f>
      </c>
      <c r="J2" s="310"/>
      <c r="K2" s="310"/>
      <c r="L2" s="310"/>
      <c r="M2" s="310"/>
      <c r="N2" s="310"/>
      <c r="O2" s="310"/>
      <c r="P2" s="310"/>
      <c r="Q2" s="38"/>
      <c r="R2" s="38"/>
      <c r="S2" s="38"/>
      <c r="T2" s="29"/>
      <c r="U2" s="29"/>
    </row>
    <row r="3" spans="2:16" ht="15.75">
      <c r="B3" s="36" t="s">
        <v>12</v>
      </c>
      <c r="C3" s="217" t="str">
        <f>HYPERLINK('пр.взв.'!D4)</f>
        <v>в.к. 57 кг.</v>
      </c>
      <c r="D3" s="217"/>
      <c r="E3" s="217"/>
      <c r="F3" s="76"/>
      <c r="G3" s="76"/>
      <c r="H3" s="76"/>
      <c r="J3" s="36" t="s">
        <v>13</v>
      </c>
      <c r="K3" s="217" t="str">
        <f>HYPERLINK('пр.взв.'!D4)</f>
        <v>в.к. 57 кг.</v>
      </c>
      <c r="L3" s="217"/>
      <c r="M3" s="217"/>
      <c r="N3" s="76"/>
      <c r="O3" s="76"/>
      <c r="P3" s="76"/>
    </row>
    <row r="4" spans="1:2" ht="16.5" thickBot="1">
      <c r="A4" s="308"/>
      <c r="B4" s="308"/>
    </row>
    <row r="5" spans="1:16" ht="12.75" customHeight="1">
      <c r="A5" s="319">
        <v>1</v>
      </c>
      <c r="B5" s="321" t="str">
        <f>VLOOKUP(A5,'пр.взв.'!B5:C68,2,FALSE)</f>
        <v>Батраков Вячеслав Евгеньевич</v>
      </c>
      <c r="C5" s="323" t="str">
        <f>VLOOKUP(A5,'пр.взв.'!B5:H68,3,FALSE)</f>
        <v>28.02.90 мс</v>
      </c>
      <c r="D5" s="317" t="str">
        <f>VLOOKUP(A5,'пр.взв.'!B7:H70,4,FALSE)</f>
        <v>ПФО</v>
      </c>
      <c r="E5" s="313" t="str">
        <f>VLOOKUP(A5,'пр.взв.'!B5:H68,5,FALSE)</f>
        <v> Пензенская Пенза ВС</v>
      </c>
      <c r="H5" s="19"/>
      <c r="I5" s="315">
        <v>2</v>
      </c>
      <c r="J5" s="311" t="str">
        <f>VLOOKUP(I5,'пр.взв.'!B7:C70,2,FALSE)</f>
        <v>Мусаэлян Валерий Аясерович</v>
      </c>
      <c r="K5" s="311" t="str">
        <f>VLOOKUP(I5,'пр.взв.'!B7:F70,3,FALSE)</f>
        <v>24.06.89 кмс</v>
      </c>
      <c r="L5" s="317" t="str">
        <f>VLOOKUP(I5,'пр.взв.'!B7:H70,4,FALSE)</f>
        <v>ЦФО</v>
      </c>
      <c r="M5" s="313" t="str">
        <f>VLOOKUP(I5,'пр.взв.'!B7:F70,5,FALSE)</f>
        <v>Рязанская Рязань </v>
      </c>
      <c r="P5" s="19"/>
    </row>
    <row r="6" spans="1:16" ht="15.75">
      <c r="A6" s="320"/>
      <c r="B6" s="322"/>
      <c r="C6" s="324"/>
      <c r="D6" s="318"/>
      <c r="E6" s="314"/>
      <c r="F6" s="2"/>
      <c r="G6" s="2"/>
      <c r="H6" s="12"/>
      <c r="I6" s="316"/>
      <c r="J6" s="312"/>
      <c r="K6" s="312"/>
      <c r="L6" s="318"/>
      <c r="M6" s="314"/>
      <c r="N6" s="2"/>
      <c r="O6" s="2"/>
      <c r="P6" s="12"/>
    </row>
    <row r="7" spans="1:16" ht="15.75">
      <c r="A7" s="320">
        <v>17</v>
      </c>
      <c r="B7" s="312" t="str">
        <f>VLOOKUP(A7,'пр.взв.'!B7:C70,2,FALSE)</f>
        <v>Козлов Роман Витальевич</v>
      </c>
      <c r="C7" s="312" t="str">
        <f>VLOOKUP(A7,'пр.взв.'!B5:H68,3,FALSE)</f>
        <v>04.05.90 мс</v>
      </c>
      <c r="D7" s="330" t="str">
        <f>VLOOKUP(A7,'пр.взв.'!B1:H72,4,FALSE)</f>
        <v>ЦФО</v>
      </c>
      <c r="E7" s="327" t="str">
        <f>VLOOKUP(A7,'пр.взв.'!B5:H68,5,FALSE)</f>
        <v>Рязанская Рязань МО</v>
      </c>
      <c r="F7" s="4"/>
      <c r="G7" s="2"/>
      <c r="H7" s="2"/>
      <c r="I7" s="329">
        <v>18</v>
      </c>
      <c r="J7" s="325" t="str">
        <f>VLOOKUP(I7,'пр.взв.'!B9:C72,2,FALSE)</f>
        <v>Успаев Бислан Абубакарович</v>
      </c>
      <c r="K7" s="325" t="str">
        <f>VLOOKUP(I7,'пр.взв.'!B9:F72,3,FALSE)</f>
        <v>27.06.85 МС</v>
      </c>
      <c r="L7" s="330" t="str">
        <f>VLOOKUP(I7,'пр.взв.'!B1:H72,4,FALSE)</f>
        <v>СКФО</v>
      </c>
      <c r="M7" s="327" t="str">
        <f>VLOOKUP(I7,'пр.взв.'!B9:F72,5,FALSE)</f>
        <v>Чеченская Р Аргун Д</v>
      </c>
      <c r="N7" s="4"/>
      <c r="O7" s="2"/>
      <c r="P7" s="2"/>
    </row>
    <row r="8" spans="1:16" ht="16.5" thickBot="1">
      <c r="A8" s="328"/>
      <c r="B8" s="322"/>
      <c r="C8" s="322"/>
      <c r="D8" s="318"/>
      <c r="E8" s="314"/>
      <c r="F8" s="5"/>
      <c r="G8" s="9"/>
      <c r="H8" s="2"/>
      <c r="I8" s="316"/>
      <c r="J8" s="326"/>
      <c r="K8" s="326"/>
      <c r="L8" s="318"/>
      <c r="M8" s="314"/>
      <c r="N8" s="5"/>
      <c r="O8" s="9"/>
      <c r="P8" s="2"/>
    </row>
    <row r="9" spans="1:16" ht="15.75">
      <c r="A9" s="319">
        <v>9</v>
      </c>
      <c r="B9" s="321" t="str">
        <f>VLOOKUP(A9,'пр.взв.'!B9:C72,2,FALSE)</f>
        <v>Яшин Иван Николаевич</v>
      </c>
      <c r="C9" s="321" t="str">
        <f>VLOOKUP(A9,'пр.взв.'!B5:H68,3,FALSE)</f>
        <v>03.08.88 мс</v>
      </c>
      <c r="D9" s="317" t="str">
        <f>VLOOKUP(A9,'пр.взв.'!B1:H74,4,FALSE)</f>
        <v>СПБ</v>
      </c>
      <c r="E9" s="313" t="str">
        <f>VLOOKUP(A9,'пр.взв.'!B5:H68,5,FALSE)</f>
        <v>С.Петепрбург</v>
      </c>
      <c r="F9" s="5"/>
      <c r="G9" s="6"/>
      <c r="H9" s="2"/>
      <c r="I9" s="315">
        <v>10</v>
      </c>
      <c r="J9" s="311" t="str">
        <f>VLOOKUP(I9,'пр.взв.'!B11:C74,2,FALSE)</f>
        <v>Багдасарян Руслан Рудольфович</v>
      </c>
      <c r="K9" s="311" t="str">
        <f>VLOOKUP(I9,'пр.взв.'!B11:F74,3,FALSE)</f>
        <v>20.08.92 мс</v>
      </c>
      <c r="L9" s="317" t="str">
        <f>VLOOKUP(I9,'пр.взв.'!B1:H74,4,FALSE)</f>
        <v>ПФО</v>
      </c>
      <c r="M9" s="313" t="str">
        <f>VLOOKUP(I9,'пр.взв.'!B11:F74,5,FALSE)</f>
        <v>Нижегородская Павлово</v>
      </c>
      <c r="N9" s="5"/>
      <c r="O9" s="6"/>
      <c r="P9" s="2"/>
    </row>
    <row r="10" spans="1:16" ht="15.75">
      <c r="A10" s="320"/>
      <c r="B10" s="322"/>
      <c r="C10" s="322"/>
      <c r="D10" s="318"/>
      <c r="E10" s="314"/>
      <c r="F10" s="10"/>
      <c r="G10" s="7"/>
      <c r="H10" s="2"/>
      <c r="I10" s="316"/>
      <c r="J10" s="312"/>
      <c r="K10" s="312"/>
      <c r="L10" s="318"/>
      <c r="M10" s="331"/>
      <c r="N10" s="10"/>
      <c r="O10" s="7"/>
      <c r="P10" s="2"/>
    </row>
    <row r="11" spans="1:16" ht="15.75">
      <c r="A11" s="320">
        <v>25</v>
      </c>
      <c r="B11" s="312" t="str">
        <f>VLOOKUP(A11,'пр.взв.'!B11:C74,2,FALSE)</f>
        <v>Диянов Михаил Анатольевич</v>
      </c>
      <c r="C11" s="312" t="str">
        <f>VLOOKUP(A11,'пр.взв.'!B5:H68,3,FALSE)</f>
        <v>02.04.94 кмс</v>
      </c>
      <c r="D11" s="330" t="str">
        <f>VLOOKUP(A11,'пр.взв.'!B3:H76,4,FALSE)</f>
        <v>ПФО</v>
      </c>
      <c r="E11" s="327" t="str">
        <f>VLOOKUP(A11,'пр.взв.'!B5:H68,5,FALSE)</f>
        <v>Нижегородская Выкса Д</v>
      </c>
      <c r="F11" s="3"/>
      <c r="G11" s="7"/>
      <c r="H11" s="2"/>
      <c r="I11" s="329">
        <v>26</v>
      </c>
      <c r="J11" s="325" t="str">
        <f>VLOOKUP(I11,'пр.взв.'!B13:C76,2,FALSE)</f>
        <v>Ким Вадим Олегович</v>
      </c>
      <c r="K11" s="325" t="str">
        <f>VLOOKUP(I11,'пр.взв.'!B13:F76,3,FALSE)</f>
        <v>24.05.92 мс</v>
      </c>
      <c r="L11" s="330" t="str">
        <f>VLOOKUP(I11,'пр.взв.'!B1:H76,4,FALSE)</f>
        <v>ЮФО</v>
      </c>
      <c r="M11" s="332" t="str">
        <f>VLOOKUP(I11,'пр.взв.'!B13:F76,5,FALSE)</f>
        <v>Ростовская Ростов-на-Дону Д</v>
      </c>
      <c r="N11" s="3"/>
      <c r="O11" s="7"/>
      <c r="P11" s="2"/>
    </row>
    <row r="12" spans="1:16" ht="16.5" thickBot="1">
      <c r="A12" s="328"/>
      <c r="B12" s="322"/>
      <c r="C12" s="322"/>
      <c r="D12" s="318"/>
      <c r="E12" s="314"/>
      <c r="F12" s="2"/>
      <c r="G12" s="7"/>
      <c r="H12" s="9"/>
      <c r="I12" s="316"/>
      <c r="J12" s="326"/>
      <c r="K12" s="326"/>
      <c r="L12" s="318"/>
      <c r="M12" s="333"/>
      <c r="N12" s="2"/>
      <c r="O12" s="7"/>
      <c r="P12" s="9"/>
    </row>
    <row r="13" spans="1:16" ht="15.75">
      <c r="A13" s="319">
        <v>5</v>
      </c>
      <c r="B13" s="321" t="str">
        <f>VLOOKUP(A13,'пр.взв.'!B13:C76,2,FALSE)</f>
        <v>Юдин Максим Александрович</v>
      </c>
      <c r="C13" s="321" t="str">
        <f>VLOOKUP(A13,'пр.взв.'!B5:H68,3,FALSE)</f>
        <v>14.02.91 кмс</v>
      </c>
      <c r="D13" s="317" t="str">
        <f>VLOOKUP(A13,'пр.взв.'!B5:H78,4,FALSE)</f>
        <v>УФО</v>
      </c>
      <c r="E13" s="313" t="str">
        <f>VLOOKUP(A13,'пр.взв.'!B5:H68,5,FALSE)</f>
        <v>Свердловская В.Пышма</v>
      </c>
      <c r="F13" s="2"/>
      <c r="G13" s="7"/>
      <c r="H13" s="13"/>
      <c r="I13" s="315">
        <v>6</v>
      </c>
      <c r="J13" s="311" t="str">
        <f>VLOOKUP(I13,'пр.взв.'!B15:C78,2,FALSE)</f>
        <v>Агаев Эльшан Кемран оглы</v>
      </c>
      <c r="K13" s="311" t="str">
        <f>VLOOKUP(I13,'пр.взв.'!B15:F78,3,FALSE)</f>
        <v>10.05.88 мсмк</v>
      </c>
      <c r="L13" s="317" t="str">
        <f>VLOOKUP(I13,'пр.взв.'!B1:H78,4,FALSE)</f>
        <v>УФО</v>
      </c>
      <c r="M13" s="313" t="str">
        <f>VLOOKUP(I13,'пр.взв.'!B15:F78,5,FALSE)</f>
        <v>ХМАО-Югра Радужный  МО</v>
      </c>
      <c r="N13" s="2"/>
      <c r="O13" s="7"/>
      <c r="P13" s="13"/>
    </row>
    <row r="14" spans="1:16" ht="15.75">
      <c r="A14" s="320"/>
      <c r="B14" s="322"/>
      <c r="C14" s="322"/>
      <c r="D14" s="318"/>
      <c r="E14" s="314"/>
      <c r="F14" s="8"/>
      <c r="G14" s="7"/>
      <c r="H14" s="2"/>
      <c r="I14" s="316"/>
      <c r="J14" s="312"/>
      <c r="K14" s="312"/>
      <c r="L14" s="318"/>
      <c r="M14" s="314"/>
      <c r="N14" s="8"/>
      <c r="O14" s="7"/>
      <c r="P14" s="2"/>
    </row>
    <row r="15" spans="1:16" ht="15.75">
      <c r="A15" s="320">
        <v>21</v>
      </c>
      <c r="B15" s="312" t="str">
        <f>VLOOKUP(A15,'пр.взв.'!B15:C78,2,FALSE)</f>
        <v>Гюльахмедов Нурмет Аминулла-оглы </v>
      </c>
      <c r="C15" s="312" t="str">
        <f>VLOOKUP(A15,'пр.взв.'!B5:H68,3,FALSE)</f>
        <v>27.08.92 мс</v>
      </c>
      <c r="D15" s="330" t="str">
        <f>VLOOKUP(A15,'пр.взв.'!B1:H80,4,FALSE)</f>
        <v>ЦФО</v>
      </c>
      <c r="E15" s="327" t="str">
        <f>VLOOKUP(A15,'пр.взв.'!B5:H68,5,FALSE)</f>
        <v>Липецкая Липецк ЛОК</v>
      </c>
      <c r="F15" s="4"/>
      <c r="G15" s="7"/>
      <c r="H15" s="2"/>
      <c r="I15" s="329">
        <v>22</v>
      </c>
      <c r="J15" s="325" t="str">
        <f>VLOOKUP(I15,'пр.взв.'!B17:C80,2,FALSE)</f>
        <v>Шангин Александр Игоревич</v>
      </c>
      <c r="K15" s="325" t="str">
        <f>VLOOKUP(I15,'пр.взв.'!B17:F80,3,FALSE)</f>
        <v>07.03.91 кмс</v>
      </c>
      <c r="L15" s="330" t="str">
        <f>VLOOKUP(I15,'пр.взв.'!B1:H80,4,FALSE)</f>
        <v>ДВФО</v>
      </c>
      <c r="M15" s="327" t="str">
        <f>VLOOKUP(I15,'пр.взв.'!B17:F80,5,FALSE)</f>
        <v>Приморский Владивосток</v>
      </c>
      <c r="N15" s="4"/>
      <c r="O15" s="7"/>
      <c r="P15" s="2"/>
    </row>
    <row r="16" spans="1:16" ht="16.5" thickBot="1">
      <c r="A16" s="328"/>
      <c r="B16" s="322"/>
      <c r="C16" s="322"/>
      <c r="D16" s="318"/>
      <c r="E16" s="314"/>
      <c r="F16" s="5"/>
      <c r="G16" s="11"/>
      <c r="H16" s="2"/>
      <c r="I16" s="316"/>
      <c r="J16" s="326"/>
      <c r="K16" s="326"/>
      <c r="L16" s="318"/>
      <c r="M16" s="314"/>
      <c r="N16" s="5"/>
      <c r="O16" s="11"/>
      <c r="P16" s="2"/>
    </row>
    <row r="17" spans="1:16" ht="15.75">
      <c r="A17" s="319">
        <v>13</v>
      </c>
      <c r="B17" s="321" t="str">
        <f>VLOOKUP(A17,'пр.взв.'!B17:C80,2,FALSE)</f>
        <v>Блохов Евгений Дмитриевич</v>
      </c>
      <c r="C17" s="321" t="str">
        <f>VLOOKUP(A17,'пр.взв.'!B5:H68,3,FALSE)</f>
        <v>04.06.87 кмс</v>
      </c>
      <c r="D17" s="317" t="str">
        <f>VLOOKUP(A17,'пр.взв.'!B1:H82,4,FALSE)</f>
        <v>ПФО</v>
      </c>
      <c r="E17" s="313" t="str">
        <f>VLOOKUP(A17,'пр.взв.'!B5:H68,5,FALSE)</f>
        <v>Нижегородская Н.Новгород Д</v>
      </c>
      <c r="F17" s="5"/>
      <c r="G17" s="2"/>
      <c r="H17" s="2"/>
      <c r="I17" s="315">
        <v>14</v>
      </c>
      <c r="J17" s="311" t="str">
        <f>VLOOKUP(I17,'пр.взв.'!B19:C82,2,FALSE)</f>
        <v>Грушин Андрей Николаевич</v>
      </c>
      <c r="K17" s="311" t="str">
        <f>VLOOKUP(I17,'пр.взв.'!B19:F82,3,FALSE)</f>
        <v>18.04.80 мс</v>
      </c>
      <c r="L17" s="317" t="str">
        <f>VLOOKUP(I17,'пр.взв.'!B1:H82,4,FALSE)</f>
        <v>ПФО</v>
      </c>
      <c r="M17" s="313" t="str">
        <f>VLOOKUP(I17,'пр.взв.'!B19:F82,5,FALSE)</f>
        <v>Нижегородская Выкса ПР</v>
      </c>
      <c r="N17" s="5"/>
      <c r="O17" s="2"/>
      <c r="P17" s="2"/>
    </row>
    <row r="18" spans="1:16" ht="15.75">
      <c r="A18" s="320"/>
      <c r="B18" s="322"/>
      <c r="C18" s="322"/>
      <c r="D18" s="318"/>
      <c r="E18" s="314"/>
      <c r="F18" s="10"/>
      <c r="G18" s="2"/>
      <c r="H18" s="2"/>
      <c r="I18" s="316"/>
      <c r="J18" s="312"/>
      <c r="K18" s="312"/>
      <c r="L18" s="318"/>
      <c r="M18" s="314"/>
      <c r="N18" s="10"/>
      <c r="O18" s="2"/>
      <c r="P18" s="2"/>
    </row>
    <row r="19" spans="1:16" ht="15.75">
      <c r="A19" s="320">
        <v>29</v>
      </c>
      <c r="B19" s="312" t="e">
        <f>VLOOKUP(A19,'пр.взв.'!B19:C82,2,FALSE)</f>
        <v>#N/A</v>
      </c>
      <c r="C19" s="312" t="e">
        <f>VLOOKUP(A19,'пр.взв.'!B5:H68,3,FALSE)</f>
        <v>#N/A</v>
      </c>
      <c r="D19" s="330" t="e">
        <f>VLOOKUP(A19,'пр.взв.'!B1:H84,4,FALSE)</f>
        <v>#N/A</v>
      </c>
      <c r="E19" s="327" t="e">
        <f>VLOOKUP(A19,'пр.взв.'!B5:H68,5,FALSE)</f>
        <v>#N/A</v>
      </c>
      <c r="F19" s="3"/>
      <c r="G19" s="2"/>
      <c r="H19" s="2"/>
      <c r="I19" s="329">
        <v>30</v>
      </c>
      <c r="J19" s="325" t="e">
        <f>VLOOKUP(I19,'пр.взв.'!B21:C84,2,FALSE)</f>
        <v>#N/A</v>
      </c>
      <c r="K19" s="325" t="e">
        <f>VLOOKUP(I19,'пр.взв.'!B21:F84,3,FALSE)</f>
        <v>#N/A</v>
      </c>
      <c r="L19" s="330" t="e">
        <f>VLOOKUP(I19,'пр.взв.'!B2:H84,4,FALSE)</f>
        <v>#N/A</v>
      </c>
      <c r="M19" s="327" t="e">
        <f>VLOOKUP(I19,'пр.взв.'!B21:F84,5,FALSE)</f>
        <v>#N/A</v>
      </c>
      <c r="N19" s="3"/>
      <c r="O19" s="2"/>
      <c r="P19" s="2"/>
    </row>
    <row r="20" spans="1:16" ht="16.5" thickBot="1">
      <c r="A20" s="328"/>
      <c r="B20" s="322"/>
      <c r="C20" s="322"/>
      <c r="D20" s="318"/>
      <c r="E20" s="314"/>
      <c r="F20" s="2"/>
      <c r="G20" s="2"/>
      <c r="H20" s="43"/>
      <c r="I20" s="316"/>
      <c r="J20" s="326"/>
      <c r="K20" s="326"/>
      <c r="L20" s="318"/>
      <c r="M20" s="314"/>
      <c r="N20" s="2"/>
      <c r="O20" s="2"/>
      <c r="P20" s="43"/>
    </row>
    <row r="21" spans="1:16" ht="15.75">
      <c r="A21" s="319">
        <v>3</v>
      </c>
      <c r="B21" s="321" t="str">
        <f>VLOOKUP(A21,'пр.взв.'!B5:C68,2,FALSE)</f>
        <v>Малоземов Леонид Александрович</v>
      </c>
      <c r="C21" s="321" t="str">
        <f>VLOOKUP(A21,'пр.взв.'!B5:H68,3,FALSE)</f>
        <v>10.10.82мс</v>
      </c>
      <c r="D21" s="317" t="str">
        <f>VLOOKUP(A21,'пр.взв.'!B2:H86,4,FALSE)</f>
        <v>ПФО</v>
      </c>
      <c r="E21" s="313" t="str">
        <f>VLOOKUP(A21,'пр.взв.'!B5:H68,5,FALSE)</f>
        <v>Нижегородская Выкса Д</v>
      </c>
      <c r="F21" s="2"/>
      <c r="G21" s="2"/>
      <c r="H21" s="2"/>
      <c r="I21" s="315">
        <v>4</v>
      </c>
      <c r="J21" s="311" t="str">
        <f>VLOOKUP(I21,'пр.взв.'!B7:C70,2,FALSE)</f>
        <v>Шутиков Владимир Дмитриевич</v>
      </c>
      <c r="K21" s="311" t="str">
        <f>VLOOKUP(I21,'пр.взв.'!B7:F70,3,FALSE)</f>
        <v>19.09.90 мс</v>
      </c>
      <c r="L21" s="317" t="str">
        <f>VLOOKUP(I21,'пр.взв.'!B2:H86,4,FALSE)</f>
        <v>ДВФО</v>
      </c>
      <c r="M21" s="313" t="str">
        <f>VLOOKUP(I21,'пр.взв.'!B7:F70,5,FALSE)</f>
        <v>Амурская Благовещенск  ПР</v>
      </c>
      <c r="N21" s="2"/>
      <c r="O21" s="2"/>
      <c r="P21" s="2"/>
    </row>
    <row r="22" spans="1:16" ht="15.75">
      <c r="A22" s="320"/>
      <c r="B22" s="322"/>
      <c r="C22" s="322"/>
      <c r="D22" s="318"/>
      <c r="E22" s="314"/>
      <c r="F22" s="8"/>
      <c r="G22" s="2"/>
      <c r="H22" s="2"/>
      <c r="I22" s="316"/>
      <c r="J22" s="312"/>
      <c r="K22" s="312"/>
      <c r="L22" s="318"/>
      <c r="M22" s="314"/>
      <c r="N22" s="8"/>
      <c r="O22" s="2"/>
      <c r="P22" s="2"/>
    </row>
    <row r="23" spans="1:16" ht="15.75">
      <c r="A23" s="320">
        <v>19</v>
      </c>
      <c r="B23" s="312" t="str">
        <f>VLOOKUP(A23,'пр.взв.'!B23:C86,2,FALSE)</f>
        <v>Мхитарян Артак Камоевич</v>
      </c>
      <c r="C23" s="312" t="str">
        <f>VLOOKUP(A23,'пр.взв.'!B5:H68,3,FALSE)</f>
        <v>06.10.91 мс</v>
      </c>
      <c r="D23" s="330" t="str">
        <f>VLOOKUP(A23,'пр.взв.'!B2:H88,4,FALSE)</f>
        <v>ЦФО</v>
      </c>
      <c r="E23" s="327" t="str">
        <f>VLOOKUP(A23,'пр.взв.'!B5:H68,5,FALSE)</f>
        <v>ЦФО Рязанская Рязань МО</v>
      </c>
      <c r="F23" s="4"/>
      <c r="G23" s="2"/>
      <c r="H23" s="2"/>
      <c r="I23" s="329">
        <v>20</v>
      </c>
      <c r="J23" s="325" t="str">
        <f>VLOOKUP(I23,'пр.взв.'!B25:C88,2,FALSE)</f>
        <v>Сандин Ярослав Сергеевич</v>
      </c>
      <c r="K23" s="325" t="str">
        <f>VLOOKUP(I23,'пр.взв.'!B25:F88,3,FALSE)</f>
        <v>13.08.92 кмс</v>
      </c>
      <c r="L23" s="330" t="str">
        <f>VLOOKUP(I23,'пр.взв.'!B2:H88,4,FALSE)</f>
        <v>УФО</v>
      </c>
      <c r="M23" s="327" t="str">
        <f>VLOOKUP(I23,'пр.взв.'!B25:F88,5,FALSE)</f>
        <v> Свердловская В.Пышма Д</v>
      </c>
      <c r="N23" s="4"/>
      <c r="O23" s="2"/>
      <c r="P23" s="2"/>
    </row>
    <row r="24" spans="1:16" ht="16.5" thickBot="1">
      <c r="A24" s="328"/>
      <c r="B24" s="322"/>
      <c r="C24" s="322"/>
      <c r="D24" s="318"/>
      <c r="E24" s="314"/>
      <c r="F24" s="5"/>
      <c r="G24" s="9"/>
      <c r="H24" s="2"/>
      <c r="I24" s="316"/>
      <c r="J24" s="326"/>
      <c r="K24" s="326"/>
      <c r="L24" s="318"/>
      <c r="M24" s="314"/>
      <c r="N24" s="5"/>
      <c r="O24" s="9"/>
      <c r="P24" s="2"/>
    </row>
    <row r="25" spans="1:16" ht="15.75">
      <c r="A25" s="319">
        <v>11</v>
      </c>
      <c r="B25" s="321" t="str">
        <f>VLOOKUP(A25,'пр.взв.'!B25:C88,2,FALSE)</f>
        <v>Изамутдинов Гасан Мугутдинович</v>
      </c>
      <c r="C25" s="321" t="str">
        <f>VLOOKUP(A25,'пр.взв.'!B5:H68,3,FALSE)</f>
        <v>28.11.81 мс</v>
      </c>
      <c r="D25" s="317" t="str">
        <f>VLOOKUP(A25,'пр.взв.'!B2:H90,4,FALSE)</f>
        <v>ДВФ0</v>
      </c>
      <c r="E25" s="313" t="str">
        <f>VLOOKUP(A25,'пр.взв.'!B5:H68,5,FALSE)</f>
        <v>ДВФО Приморский Большой Камень ВС</v>
      </c>
      <c r="F25" s="5"/>
      <c r="G25" s="6"/>
      <c r="H25" s="2"/>
      <c r="I25" s="315">
        <v>12</v>
      </c>
      <c r="J25" s="311" t="str">
        <f>VLOOKUP(I25,'пр.взв.'!B27:C90,2,FALSE)</f>
        <v>Феклин Сергей Юрьевич</v>
      </c>
      <c r="K25" s="311" t="str">
        <f>VLOOKUP(I25,'пр.взв.'!B27:F90,3,FALSE)</f>
        <v>22.10.92 кмс </v>
      </c>
      <c r="L25" s="317" t="str">
        <f>VLOOKUP(I25,'пр.взв.'!B2:H90,4,FALSE)</f>
        <v>ЦФО</v>
      </c>
      <c r="M25" s="313" t="str">
        <f>VLOOKUP(I25,'пр.взв.'!B27:F90,5,FALSE)</f>
        <v>Липецкая Липецк ЛОК</v>
      </c>
      <c r="N25" s="5"/>
      <c r="O25" s="6"/>
      <c r="P25" s="2"/>
    </row>
    <row r="26" spans="1:16" ht="15.75">
      <c r="A26" s="320"/>
      <c r="B26" s="322"/>
      <c r="C26" s="322"/>
      <c r="D26" s="318"/>
      <c r="E26" s="314"/>
      <c r="F26" s="10"/>
      <c r="G26" s="7"/>
      <c r="H26" s="2"/>
      <c r="I26" s="316"/>
      <c r="J26" s="312"/>
      <c r="K26" s="312"/>
      <c r="L26" s="318"/>
      <c r="M26" s="314"/>
      <c r="N26" s="10"/>
      <c r="O26" s="7"/>
      <c r="P26" s="2"/>
    </row>
    <row r="27" spans="1:16" ht="15.75">
      <c r="A27" s="320">
        <v>27</v>
      </c>
      <c r="B27" s="312" t="str">
        <f>VLOOKUP(A27,'пр.взв.'!B27:C90,2,FALSE)</f>
        <v>Иванов Дмитрий Сергеевич</v>
      </c>
      <c r="C27" s="312" t="str">
        <f>VLOOKUP(A27,'пр.взв.'!B5:H68,3,FALSE)</f>
        <v>23.01.92 мс</v>
      </c>
      <c r="D27" s="330" t="str">
        <f>VLOOKUP(A27,'пр.взв.'!B2:H92,4,FALSE)</f>
        <v>ЦФО</v>
      </c>
      <c r="E27" s="327" t="str">
        <f>VLOOKUP(A27,'пр.взв.'!B5:H68,5,FALSE)</f>
        <v>Тверская Ржев МО</v>
      </c>
      <c r="F27" s="3"/>
      <c r="G27" s="7"/>
      <c r="H27" s="2"/>
      <c r="I27" s="329">
        <v>28</v>
      </c>
      <c r="J27" s="325" t="str">
        <f>VLOOKUP(I27,'пр.взв.'!B29:C92,2,FALSE)</f>
        <v>Бекетов Толобек Халиоллович</v>
      </c>
      <c r="K27" s="325" t="str">
        <f>VLOOKUP(I27,'пр.взв.'!B29:F92,3,FALSE)</f>
        <v>19.04.87 мс</v>
      </c>
      <c r="L27" s="330" t="str">
        <f>VLOOKUP(I27,'пр.взв.'!B2:H92,4,FALSE)</f>
        <v>ПФО</v>
      </c>
      <c r="M27" s="327" t="str">
        <f>VLOOKUP(I27,'пр.взв.'!B29:F92,5,FALSE)</f>
        <v>Саратовская Саратов Д</v>
      </c>
      <c r="N27" s="3"/>
      <c r="O27" s="7"/>
      <c r="P27" s="2"/>
    </row>
    <row r="28" spans="1:16" ht="16.5" thickBot="1">
      <c r="A28" s="328"/>
      <c r="B28" s="322"/>
      <c r="C28" s="322"/>
      <c r="D28" s="318"/>
      <c r="E28" s="314"/>
      <c r="F28" s="2"/>
      <c r="G28" s="7"/>
      <c r="H28" s="2"/>
      <c r="I28" s="316"/>
      <c r="J28" s="326"/>
      <c r="K28" s="326"/>
      <c r="L28" s="318"/>
      <c r="M28" s="314"/>
      <c r="N28" s="2"/>
      <c r="O28" s="7"/>
      <c r="P28" s="2"/>
    </row>
    <row r="29" spans="1:16" ht="15.75">
      <c r="A29" s="319">
        <v>7</v>
      </c>
      <c r="B29" s="321" t="str">
        <f>VLOOKUP(A29,'пр.взв.'!B5:C68,2,FALSE)</f>
        <v>Егоров Алексей Геннадьевич</v>
      </c>
      <c r="C29" s="321" t="str">
        <f>VLOOKUP(A29,'пр.взв.'!B5:H68,3,FALSE)</f>
        <v>26.01.80 мсмк</v>
      </c>
      <c r="D29" s="317" t="str">
        <f>VLOOKUP(A29,'пр.взв.'!B3:H94,4,FALSE)</f>
        <v>УФО</v>
      </c>
      <c r="E29" s="313" t="str">
        <f>VLOOKUP(A29,'пр.взв.'!B5:H68,5,FALSE)</f>
        <v>Свердловская Екатеринбург ПР</v>
      </c>
      <c r="F29" s="2"/>
      <c r="G29" s="7"/>
      <c r="H29" s="82"/>
      <c r="I29" s="315">
        <v>8</v>
      </c>
      <c r="J29" s="311" t="str">
        <f>VLOOKUP(I29,'пр.взв.'!B7:C70,2,FALSE)</f>
        <v>Дуранин Александр Евгеньевич</v>
      </c>
      <c r="K29" s="311" t="str">
        <f>VLOOKUP(I29,'пр.взв.'!B7:F70,3,FALSE)</f>
        <v>10.12.91 кмс</v>
      </c>
      <c r="L29" s="317" t="str">
        <f>VLOOKUP(I29,'пр.взв.'!B3:H94,4,FALSE)</f>
        <v>ПФО</v>
      </c>
      <c r="M29" s="313" t="str">
        <f>VLOOKUP(I29,'пр.взв.'!B7:F70,5,FALSE)</f>
        <v>Нижегородская, Выкса ПР</v>
      </c>
      <c r="N29" s="2"/>
      <c r="O29" s="7"/>
      <c r="P29" s="82"/>
    </row>
    <row r="30" spans="1:16" ht="15.75">
      <c r="A30" s="320"/>
      <c r="B30" s="322"/>
      <c r="C30" s="322"/>
      <c r="D30" s="318"/>
      <c r="E30" s="314"/>
      <c r="F30" s="8"/>
      <c r="G30" s="7"/>
      <c r="H30" s="2"/>
      <c r="I30" s="316"/>
      <c r="J30" s="312"/>
      <c r="K30" s="312"/>
      <c r="L30" s="318"/>
      <c r="M30" s="314"/>
      <c r="N30" s="8"/>
      <c r="O30" s="7"/>
      <c r="P30" s="2"/>
    </row>
    <row r="31" spans="1:16" ht="15.75">
      <c r="A31" s="320">
        <v>23</v>
      </c>
      <c r="B31" s="312" t="str">
        <f>VLOOKUP(A31,'пр.взв.'!B31:C94,2,FALSE)</f>
        <v>Фазульзянов Эдуард Ринатович</v>
      </c>
      <c r="C31" s="312" t="str">
        <f>VLOOKUP(A31,'пр.взв.'!B5:H68,3,FALSE)</f>
        <v>23.06.89 мс</v>
      </c>
      <c r="D31" s="330" t="str">
        <f>VLOOKUP(A31,'пр.взв.'!B3:H96,4,FALSE)</f>
        <v>ПФО</v>
      </c>
      <c r="E31" s="327" t="str">
        <f>VLOOKUP(A31,'пр.взв.'!B5:H68,5,FALSE)</f>
        <v>ПФО Р.Татарстан Казань Д</v>
      </c>
      <c r="F31" s="4"/>
      <c r="G31" s="7"/>
      <c r="H31" s="2"/>
      <c r="I31" s="329">
        <v>24</v>
      </c>
      <c r="J31" s="325" t="str">
        <f>VLOOKUP(I31,'пр.взв.'!B33:C96,2,FALSE)</f>
        <v>Москвин Александр Анатольевич</v>
      </c>
      <c r="K31" s="325" t="str">
        <f>VLOOKUP(I31,'пр.взв.'!B33:F96,3,FALSE)</f>
        <v>03.10.86 мс</v>
      </c>
      <c r="L31" s="330" t="str">
        <f>VLOOKUP(I31,'пр.взв.'!B3:H96,4,FALSE)</f>
        <v>ЦФО</v>
      </c>
      <c r="M31" s="327" t="str">
        <f>VLOOKUP(I31,'пр.взв.'!B33:F96,5,FALSE)</f>
        <v>ЦФО Рязансмкая Рязань МО</v>
      </c>
      <c r="N31" s="4"/>
      <c r="O31" s="7"/>
      <c r="P31" s="2"/>
    </row>
    <row r="32" spans="1:16" ht="16.5" thickBot="1">
      <c r="A32" s="328"/>
      <c r="B32" s="322"/>
      <c r="C32" s="322"/>
      <c r="D32" s="318"/>
      <c r="E32" s="314"/>
      <c r="F32" s="5"/>
      <c r="G32" s="11"/>
      <c r="H32" s="2"/>
      <c r="I32" s="316"/>
      <c r="J32" s="326"/>
      <c r="K32" s="326"/>
      <c r="L32" s="318"/>
      <c r="M32" s="314"/>
      <c r="N32" s="5"/>
      <c r="O32" s="11"/>
      <c r="P32" s="2"/>
    </row>
    <row r="33" spans="1:16" ht="15.75">
      <c r="A33" s="319">
        <v>15</v>
      </c>
      <c r="B33" s="321" t="str">
        <f>VLOOKUP(A33,'пр.взв.'!B33:C96,2,FALSE)</f>
        <v>Пономаренко Даниил Юрьевич</v>
      </c>
      <c r="C33" s="321" t="str">
        <f>VLOOKUP(A33,'пр.взв.'!B5:H68,3,FALSE)</f>
        <v>07.09.91 мс</v>
      </c>
      <c r="D33" s="317" t="str">
        <f>VLOOKUP(A33,'пр.взв.'!B3:H98,4,FALSE)</f>
        <v>УФО</v>
      </c>
      <c r="E33" s="313" t="str">
        <f>VLOOKUP(A33,'пр.взв.'!B5:H68,5,FALSE)</f>
        <v>Свердловская,В.Пышма Д</v>
      </c>
      <c r="F33" s="5"/>
      <c r="G33" s="2"/>
      <c r="H33" s="2"/>
      <c r="I33" s="315">
        <v>16</v>
      </c>
      <c r="J33" s="311" t="str">
        <f>VLOOKUP(I33,'пр.взв.'!B35:C98,2,FALSE)</f>
        <v>Хертек Саян Калдар-Оолович</v>
      </c>
      <c r="K33" s="311" t="str">
        <f>VLOOKUP(I33,'пр.взв.'!B35:F98,3,FALSE)</f>
        <v>05.09.87 мс</v>
      </c>
      <c r="L33" s="317" t="str">
        <f>VLOOKUP(I33,'пр.взв.'!B3:H98,4,FALSE)</f>
        <v>МОС</v>
      </c>
      <c r="M33" s="313" t="str">
        <f>VLOOKUP(I33,'пр.взв.'!B35:F98,5,FALSE)</f>
        <v>Москва</v>
      </c>
      <c r="N33" s="5"/>
      <c r="O33" s="2"/>
      <c r="P33" s="2"/>
    </row>
    <row r="34" spans="1:16" ht="15.75">
      <c r="A34" s="320"/>
      <c r="B34" s="322"/>
      <c r="C34" s="322"/>
      <c r="D34" s="318"/>
      <c r="E34" s="314"/>
      <c r="F34" s="10"/>
      <c r="G34" s="2"/>
      <c r="H34" s="2"/>
      <c r="I34" s="316"/>
      <c r="J34" s="312"/>
      <c r="K34" s="312"/>
      <c r="L34" s="318"/>
      <c r="M34" s="314"/>
      <c r="N34" s="10"/>
      <c r="O34" s="2"/>
      <c r="P34" s="2"/>
    </row>
    <row r="35" spans="1:16" ht="15.75">
      <c r="A35" s="320">
        <v>31</v>
      </c>
      <c r="B35" s="312" t="e">
        <f>VLOOKUP(A35,'пр.взв.'!B35:C98,2,FALSE)</f>
        <v>#N/A</v>
      </c>
      <c r="C35" s="312" t="e">
        <f>VLOOKUP(A35,'пр.взв.'!B5:H68,3,FALSE)</f>
        <v>#N/A</v>
      </c>
      <c r="D35" s="337" t="e">
        <f>VLOOKUP(A35,'пр.взв.'!B3:H100,4,FALSE)</f>
        <v>#N/A</v>
      </c>
      <c r="E35" s="332" t="e">
        <f>VLOOKUP(A35,'пр.взв.'!B5:H68,5,FALSE)</f>
        <v>#N/A</v>
      </c>
      <c r="F35" s="3"/>
      <c r="G35" s="2"/>
      <c r="H35" s="2"/>
      <c r="I35" s="329">
        <v>32</v>
      </c>
      <c r="J35" s="325" t="e">
        <f>VLOOKUP(I35,'пр.взв.'!B37:C100,2,FALSE)</f>
        <v>#N/A</v>
      </c>
      <c r="K35" s="325" t="e">
        <f>VLOOKUP(I35,'пр.взв.'!B37:F100,3,FALSE)</f>
        <v>#N/A</v>
      </c>
      <c r="L35" s="337" t="e">
        <f>VLOOKUP(I35,'пр.взв.'!B3:H100,4,FALSE)</f>
        <v>#N/A</v>
      </c>
      <c r="M35" s="332" t="e">
        <f>VLOOKUP(I35,'пр.взв.'!B37:F100,5,FALSE)</f>
        <v>#N/A</v>
      </c>
      <c r="N35" s="3"/>
      <c r="O35" s="2"/>
      <c r="P35" s="2"/>
    </row>
    <row r="36" spans="1:13" ht="13.5" customHeight="1" thickBot="1">
      <c r="A36" s="328"/>
      <c r="B36" s="335"/>
      <c r="C36" s="335"/>
      <c r="D36" s="338"/>
      <c r="E36" s="334"/>
      <c r="I36" s="336"/>
      <c r="J36" s="326"/>
      <c r="K36" s="326"/>
      <c r="L36" s="338"/>
      <c r="M36" s="334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1"/>
      <c r="E41" s="16"/>
      <c r="F41" s="21"/>
      <c r="J41" s="15"/>
      <c r="K41" s="25"/>
      <c r="L41" s="151"/>
      <c r="M41" s="16"/>
      <c r="N41" s="21"/>
      <c r="Q41" s="15"/>
      <c r="R41" s="15"/>
    </row>
    <row r="42" spans="2:18" ht="12.75">
      <c r="B42" s="15"/>
      <c r="C42" s="25"/>
      <c r="D42" s="150"/>
      <c r="E42" s="22"/>
      <c r="F42" s="26"/>
      <c r="J42" s="15"/>
      <c r="K42" s="25"/>
      <c r="L42" s="150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1"/>
      <c r="E49" s="16"/>
      <c r="F49" s="25"/>
      <c r="G49" s="79"/>
      <c r="J49" s="15"/>
      <c r="K49" s="25"/>
      <c r="L49" s="151"/>
      <c r="M49" s="16"/>
      <c r="N49" s="25"/>
      <c r="O49" s="79"/>
      <c r="Q49" s="15"/>
      <c r="R49" s="15"/>
    </row>
    <row r="50" spans="2:18" ht="12.75">
      <c r="B50" s="15"/>
      <c r="C50" s="26"/>
      <c r="D50" s="150"/>
      <c r="E50" s="22"/>
      <c r="F50" s="25"/>
      <c r="G50" s="79"/>
      <c r="H50" s="90"/>
      <c r="J50" s="15"/>
      <c r="K50" s="26"/>
      <c r="L50" s="150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A5:A6"/>
    <mergeCell ref="B5:B6"/>
    <mergeCell ref="C5:C6"/>
    <mergeCell ref="E5:E6"/>
    <mergeCell ref="D5:D6"/>
    <mergeCell ref="J5:J6"/>
    <mergeCell ref="K5:K6"/>
    <mergeCell ref="M5:M6"/>
    <mergeCell ref="I5:I6"/>
    <mergeCell ref="L5:L6"/>
    <mergeCell ref="K3:M3"/>
    <mergeCell ref="C3:E3"/>
    <mergeCell ref="A4:B4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9" t="str">
        <f>HYPERLINK('[1]реквизиты'!$A$2)</f>
        <v>Кубок России по САМБО среди мужчин</v>
      </c>
      <c r="B1" s="180"/>
      <c r="C1" s="180"/>
      <c r="D1" s="180"/>
      <c r="E1" s="180"/>
      <c r="F1" s="180"/>
      <c r="G1" s="180"/>
      <c r="H1" s="181"/>
    </row>
    <row r="2" spans="1:8" ht="12.75" customHeight="1">
      <c r="A2" s="339" t="str">
        <f>HYPERLINK('[1]реквизиты'!$A$3)</f>
        <v>23 - 27  ноября  2011 г.  г. Кстово</v>
      </c>
      <c r="B2" s="339"/>
      <c r="C2" s="339"/>
      <c r="D2" s="339"/>
      <c r="E2" s="339"/>
      <c r="F2" s="339"/>
      <c r="G2" s="339"/>
      <c r="H2" s="339"/>
    </row>
    <row r="3" spans="1:8" ht="18.75" thickBot="1">
      <c r="A3" s="340" t="s">
        <v>50</v>
      </c>
      <c r="B3" s="340"/>
      <c r="C3" s="340"/>
      <c r="D3" s="340"/>
      <c r="E3" s="340"/>
      <c r="F3" s="340"/>
      <c r="G3" s="340"/>
      <c r="H3" s="340"/>
    </row>
    <row r="4" spans="2:8" ht="18.75" thickBot="1">
      <c r="B4" s="141"/>
      <c r="C4" s="142"/>
      <c r="D4" s="341" t="str">
        <f>'пр.взв.'!D4</f>
        <v>в.к. 57 кг.</v>
      </c>
      <c r="E4" s="342"/>
      <c r="F4" s="343"/>
      <c r="G4" s="142"/>
      <c r="H4" s="142"/>
    </row>
    <row r="5" spans="1:8" ht="18.75" thickBot="1">
      <c r="A5" s="142"/>
      <c r="B5" s="142"/>
      <c r="C5" s="142"/>
      <c r="D5" s="142"/>
      <c r="E5" s="142"/>
      <c r="F5" s="142"/>
      <c r="G5" s="142"/>
      <c r="H5" s="142"/>
    </row>
    <row r="6" spans="1:10" ht="12.75" customHeight="1">
      <c r="A6" s="344" t="s">
        <v>51</v>
      </c>
      <c r="B6" s="347" t="str">
        <f>VLOOKUP(J6,'пр.взв.'!B6:H133,2,FALSE)</f>
        <v>Хертек Саян Калдар-Оолович</v>
      </c>
      <c r="C6" s="347"/>
      <c r="D6" s="347"/>
      <c r="E6" s="347"/>
      <c r="F6" s="347"/>
      <c r="G6" s="347"/>
      <c r="H6" s="349" t="str">
        <f>VLOOKUP(J6,'пр.взв.'!B6:H133,3,FALSE)</f>
        <v>05.09.87 мс</v>
      </c>
      <c r="I6" s="142"/>
      <c r="J6" s="146">
        <f>'пр.хода'!K17</f>
        <v>16</v>
      </c>
    </row>
    <row r="7" spans="1:10" ht="17.25" customHeight="1">
      <c r="A7" s="345"/>
      <c r="B7" s="348"/>
      <c r="C7" s="348"/>
      <c r="D7" s="348"/>
      <c r="E7" s="348"/>
      <c r="F7" s="348"/>
      <c r="G7" s="348"/>
      <c r="H7" s="350"/>
      <c r="I7" s="142"/>
      <c r="J7" s="146"/>
    </row>
    <row r="8" spans="1:10" ht="12.75" customHeight="1">
      <c r="A8" s="345"/>
      <c r="B8" s="351" t="str">
        <f>VLOOKUP(J6,'пр.взв.'!B6:H133,4,FALSE)</f>
        <v>МОС</v>
      </c>
      <c r="C8" s="351"/>
      <c r="D8" s="351" t="str">
        <f>VLOOKUP(J6,'пр.взв.'!B7:H70,5,FALSE)</f>
        <v>Москва</v>
      </c>
      <c r="E8" s="351"/>
      <c r="F8" s="351"/>
      <c r="G8" s="351"/>
      <c r="H8" s="350"/>
      <c r="I8" s="142"/>
      <c r="J8" s="146"/>
    </row>
    <row r="9" spans="1:10" ht="13.5" customHeight="1" thickBot="1">
      <c r="A9" s="346"/>
      <c r="B9" s="352"/>
      <c r="C9" s="352"/>
      <c r="D9" s="352"/>
      <c r="E9" s="352"/>
      <c r="F9" s="352"/>
      <c r="G9" s="352"/>
      <c r="H9" s="353"/>
      <c r="I9" s="142"/>
      <c r="J9" s="146"/>
    </row>
    <row r="10" spans="1:10" ht="18.7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6"/>
    </row>
    <row r="11" spans="1:10" ht="12.75" customHeight="1">
      <c r="A11" s="354" t="s">
        <v>52</v>
      </c>
      <c r="B11" s="347" t="str">
        <f>VLOOKUP(J11,'пр.взв.'!B6:H133,2,FALSE)</f>
        <v>Пономаренко Даниил Юрьевич</v>
      </c>
      <c r="C11" s="347"/>
      <c r="D11" s="347"/>
      <c r="E11" s="347"/>
      <c r="F11" s="347"/>
      <c r="G11" s="347"/>
      <c r="H11" s="349" t="str">
        <f>VLOOKUP(J11,'пр.взв.'!B6:H133,3,FALSE)</f>
        <v>07.09.91 мс</v>
      </c>
      <c r="I11" s="142"/>
      <c r="J11" s="146">
        <f>'пр.хода'!K25</f>
        <v>15</v>
      </c>
    </row>
    <row r="12" spans="1:10" ht="19.5" customHeight="1">
      <c r="A12" s="355"/>
      <c r="B12" s="348"/>
      <c r="C12" s="348"/>
      <c r="D12" s="348"/>
      <c r="E12" s="348"/>
      <c r="F12" s="348"/>
      <c r="G12" s="348"/>
      <c r="H12" s="350"/>
      <c r="I12" s="142"/>
      <c r="J12" s="146"/>
    </row>
    <row r="13" spans="1:10" ht="12.75" customHeight="1">
      <c r="A13" s="355"/>
      <c r="B13" s="351" t="str">
        <f>VLOOKUP(J11,'пр.взв.'!B6:H133,4,FALSE)</f>
        <v>УФО</v>
      </c>
      <c r="C13" s="351"/>
      <c r="D13" s="351" t="str">
        <f>VLOOKUP(J11,'пр.взв.'!B2:H75,5,FALSE)</f>
        <v>Свердловская,В.Пышма Д</v>
      </c>
      <c r="E13" s="351"/>
      <c r="F13" s="351"/>
      <c r="G13" s="351"/>
      <c r="H13" s="350"/>
      <c r="I13" s="142"/>
      <c r="J13" s="146"/>
    </row>
    <row r="14" spans="1:10" ht="13.5" customHeight="1" thickBot="1">
      <c r="A14" s="356"/>
      <c r="B14" s="352"/>
      <c r="C14" s="352"/>
      <c r="D14" s="352"/>
      <c r="E14" s="352"/>
      <c r="F14" s="352"/>
      <c r="G14" s="352"/>
      <c r="H14" s="353"/>
      <c r="I14" s="142"/>
      <c r="J14" s="146"/>
    </row>
    <row r="15" spans="1:10" ht="18.75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6"/>
    </row>
    <row r="16" spans="1:10" ht="12.75" customHeight="1">
      <c r="A16" s="357" t="s">
        <v>53</v>
      </c>
      <c r="B16" s="347" t="str">
        <f>VLOOKUP(J16,'пр.взв.'!B6:H133,2,FALSE)</f>
        <v>Багдасарян Руслан Рудольфович</v>
      </c>
      <c r="C16" s="347"/>
      <c r="D16" s="347"/>
      <c r="E16" s="347"/>
      <c r="F16" s="347"/>
      <c r="G16" s="347"/>
      <c r="H16" s="349" t="str">
        <f>VLOOKUP(J16,'пр.взв.'!B6:H133,3,FALSE)</f>
        <v>20.08.92 мс</v>
      </c>
      <c r="I16" s="142"/>
      <c r="J16" s="146">
        <f>'пр.хода'!O11</f>
        <v>10</v>
      </c>
    </row>
    <row r="17" spans="1:10" ht="24" customHeight="1">
      <c r="A17" s="358"/>
      <c r="B17" s="348"/>
      <c r="C17" s="348"/>
      <c r="D17" s="348"/>
      <c r="E17" s="348"/>
      <c r="F17" s="348"/>
      <c r="G17" s="348"/>
      <c r="H17" s="350"/>
      <c r="I17" s="142"/>
      <c r="J17" s="146"/>
    </row>
    <row r="18" spans="1:10" ht="12.75" customHeight="1">
      <c r="A18" s="358"/>
      <c r="B18" s="351" t="str">
        <f>VLOOKUP(J16,'пр.взв.'!B6:H133,4,FALSE)</f>
        <v>ПФО</v>
      </c>
      <c r="C18" s="351"/>
      <c r="D18" s="351" t="str">
        <f>VLOOKUP(J16,'пр.взв.'!B1:H80,5,FALSE)</f>
        <v>Нижегородская Павлово</v>
      </c>
      <c r="E18" s="351"/>
      <c r="F18" s="351"/>
      <c r="G18" s="351"/>
      <c r="H18" s="350"/>
      <c r="I18" s="142"/>
      <c r="J18" s="146"/>
    </row>
    <row r="19" spans="1:10" ht="13.5" customHeight="1" thickBot="1">
      <c r="A19" s="359"/>
      <c r="B19" s="352"/>
      <c r="C19" s="352"/>
      <c r="D19" s="352"/>
      <c r="E19" s="352"/>
      <c r="F19" s="352"/>
      <c r="G19" s="352"/>
      <c r="H19" s="353"/>
      <c r="I19" s="142"/>
      <c r="J19" s="146"/>
    </row>
    <row r="20" spans="1:10" ht="18.75" thickBot="1">
      <c r="A20" s="142"/>
      <c r="B20" s="142"/>
      <c r="C20" s="142"/>
      <c r="D20" s="142"/>
      <c r="E20" s="142"/>
      <c r="F20" s="142"/>
      <c r="G20" s="142"/>
      <c r="H20" s="142"/>
      <c r="I20" s="142"/>
      <c r="J20" s="146"/>
    </row>
    <row r="21" spans="1:10" ht="12.75" customHeight="1">
      <c r="A21" s="357" t="s">
        <v>53</v>
      </c>
      <c r="B21" s="347" t="str">
        <f>VLOOKUP(J21,'пр.взв.'!B6:H133,2,FALSE)</f>
        <v>Агаев Эльшан Кемран оглы</v>
      </c>
      <c r="C21" s="347"/>
      <c r="D21" s="347"/>
      <c r="E21" s="347"/>
      <c r="F21" s="347"/>
      <c r="G21" s="347"/>
      <c r="H21" s="349" t="str">
        <f>VLOOKUP(J21,'пр.взв.'!B7:H138,3,FALSE)</f>
        <v>10.05.88 мсмк</v>
      </c>
      <c r="I21" s="142"/>
      <c r="J21" s="146">
        <f>'пр.хода'!O39</f>
        <v>6</v>
      </c>
    </row>
    <row r="22" spans="1:10" ht="19.5" customHeight="1">
      <c r="A22" s="358"/>
      <c r="B22" s="348"/>
      <c r="C22" s="348"/>
      <c r="D22" s="348"/>
      <c r="E22" s="348"/>
      <c r="F22" s="348"/>
      <c r="G22" s="348"/>
      <c r="H22" s="350"/>
      <c r="I22" s="142"/>
      <c r="J22" s="146"/>
    </row>
    <row r="23" spans="1:9" ht="12.75" customHeight="1">
      <c r="A23" s="358"/>
      <c r="B23" s="351" t="str">
        <f>VLOOKUP(J21,'пр.взв.'!B6:H133,4,FALSE)</f>
        <v>УФО</v>
      </c>
      <c r="C23" s="351"/>
      <c r="D23" s="351" t="str">
        <f>VLOOKUP(J21,'пр.взв.'!B2:H85,5,FALSE)</f>
        <v>ХМАО-Югра Радужный  МО</v>
      </c>
      <c r="E23" s="351"/>
      <c r="F23" s="351"/>
      <c r="G23" s="351"/>
      <c r="H23" s="350"/>
      <c r="I23" s="142"/>
    </row>
    <row r="24" spans="1:9" ht="13.5" customHeight="1" thickBot="1">
      <c r="A24" s="359"/>
      <c r="B24" s="352"/>
      <c r="C24" s="352"/>
      <c r="D24" s="352"/>
      <c r="E24" s="352"/>
      <c r="F24" s="352"/>
      <c r="G24" s="352"/>
      <c r="H24" s="353"/>
      <c r="I24" s="142"/>
    </row>
    <row r="25" spans="1:8" ht="18">
      <c r="A25" s="142"/>
      <c r="B25" s="142"/>
      <c r="C25" s="142"/>
      <c r="D25" s="142"/>
      <c r="E25" s="142"/>
      <c r="F25" s="142"/>
      <c r="G25" s="142"/>
      <c r="H25" s="142"/>
    </row>
    <row r="26" spans="1:8" ht="18">
      <c r="A26" s="142" t="s">
        <v>55</v>
      </c>
      <c r="B26" s="142"/>
      <c r="C26" s="142"/>
      <c r="D26" s="142"/>
      <c r="E26" s="142"/>
      <c r="F26" s="142"/>
      <c r="G26" s="142"/>
      <c r="H26" s="142"/>
    </row>
    <row r="27" ht="13.5" thickBot="1"/>
    <row r="28" spans="1:10" ht="12.75" customHeight="1">
      <c r="A28" s="360" t="str">
        <f>VLOOKUP(J28,'пр.взв.'!B7:H133,7,FALSE)</f>
        <v>Фунтиков ПВ Бобров АА Павлов ДА Алямкин В</v>
      </c>
      <c r="B28" s="361"/>
      <c r="C28" s="361"/>
      <c r="D28" s="361"/>
      <c r="E28" s="361"/>
      <c r="F28" s="361"/>
      <c r="G28" s="361"/>
      <c r="H28" s="349"/>
      <c r="J28">
        <f>'пр.хода'!K17</f>
        <v>16</v>
      </c>
    </row>
    <row r="29" spans="1:8" ht="13.5" customHeight="1" thickBot="1">
      <c r="A29" s="362"/>
      <c r="B29" s="352"/>
      <c r="C29" s="352"/>
      <c r="D29" s="352"/>
      <c r="E29" s="352"/>
      <c r="F29" s="352"/>
      <c r="G29" s="352"/>
      <c r="H29" s="353"/>
    </row>
    <row r="32" spans="1:8" ht="18">
      <c r="A32" s="142" t="s">
        <v>54</v>
      </c>
      <c r="B32" s="142"/>
      <c r="C32" s="142"/>
      <c r="D32" s="142"/>
      <c r="E32" s="142"/>
      <c r="F32" s="142"/>
      <c r="G32" s="142"/>
      <c r="H32" s="142"/>
    </row>
    <row r="33" spans="1:8" ht="18">
      <c r="A33" s="142"/>
      <c r="B33" s="142"/>
      <c r="C33" s="142"/>
      <c r="D33" s="142"/>
      <c r="E33" s="142"/>
      <c r="F33" s="142"/>
      <c r="G33" s="142"/>
      <c r="H33" s="142"/>
    </row>
    <row r="34" spans="1:8" ht="18">
      <c r="A34" s="142"/>
      <c r="B34" s="142"/>
      <c r="C34" s="142"/>
      <c r="D34" s="142"/>
      <c r="E34" s="142"/>
      <c r="F34" s="142"/>
      <c r="G34" s="142"/>
      <c r="H34" s="142"/>
    </row>
    <row r="35" spans="1:8" ht="18">
      <c r="A35" s="143"/>
      <c r="B35" s="143"/>
      <c r="C35" s="143"/>
      <c r="D35" s="143"/>
      <c r="E35" s="143"/>
      <c r="F35" s="143"/>
      <c r="G35" s="143"/>
      <c r="H35" s="143"/>
    </row>
    <row r="36" spans="1:8" ht="18">
      <c r="A36" s="144"/>
      <c r="B36" s="144"/>
      <c r="C36" s="144"/>
      <c r="D36" s="144"/>
      <c r="E36" s="144"/>
      <c r="F36" s="144"/>
      <c r="G36" s="144"/>
      <c r="H36" s="144"/>
    </row>
    <row r="37" spans="1:8" ht="18">
      <c r="A37" s="143"/>
      <c r="B37" s="143"/>
      <c r="C37" s="143"/>
      <c r="D37" s="143"/>
      <c r="E37" s="143"/>
      <c r="F37" s="143"/>
      <c r="G37" s="143"/>
      <c r="H37" s="143"/>
    </row>
    <row r="38" spans="1:8" ht="18">
      <c r="A38" s="145"/>
      <c r="B38" s="145"/>
      <c r="C38" s="145"/>
      <c r="D38" s="145"/>
      <c r="E38" s="145"/>
      <c r="F38" s="145"/>
      <c r="G38" s="145"/>
      <c r="H38" s="145"/>
    </row>
    <row r="39" spans="1:8" ht="18">
      <c r="A39" s="143"/>
      <c r="B39" s="143"/>
      <c r="C39" s="143"/>
      <c r="D39" s="143"/>
      <c r="E39" s="143"/>
      <c r="F39" s="143"/>
      <c r="G39" s="143"/>
      <c r="H39" s="143"/>
    </row>
    <row r="40" spans="1:8" ht="18">
      <c r="A40" s="145"/>
      <c r="B40" s="145"/>
      <c r="C40" s="145"/>
      <c r="D40" s="145"/>
      <c r="E40" s="145"/>
      <c r="F40" s="145"/>
      <c r="G40" s="145"/>
      <c r="H40" s="145"/>
    </row>
    <row r="41" spans="1:8" ht="18">
      <c r="A41" s="143"/>
      <c r="B41" s="143"/>
      <c r="C41" s="143"/>
      <c r="D41" s="143"/>
      <c r="E41" s="143"/>
      <c r="F41" s="143"/>
      <c r="G41" s="143"/>
      <c r="H41" s="143"/>
    </row>
    <row r="42" spans="1:8" ht="18">
      <c r="A42" s="145"/>
      <c r="B42" s="145"/>
      <c r="C42" s="145"/>
      <c r="D42" s="145"/>
      <c r="E42" s="145"/>
      <c r="F42" s="145"/>
      <c r="G42" s="145"/>
      <c r="H42" s="145"/>
    </row>
    <row r="43" spans="1:8" ht="18">
      <c r="A43" s="143"/>
      <c r="B43" s="143"/>
      <c r="C43" s="143"/>
      <c r="D43" s="143"/>
      <c r="E43" s="143"/>
      <c r="F43" s="143"/>
      <c r="G43" s="143"/>
      <c r="H43" s="143"/>
    </row>
    <row r="44" spans="1:8" ht="18">
      <c r="A44" s="145"/>
      <c r="B44" s="145"/>
      <c r="C44" s="145"/>
      <c r="D44" s="145"/>
      <c r="E44" s="145"/>
      <c r="F44" s="145"/>
      <c r="G44" s="145"/>
      <c r="H44" s="145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9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13.5" customHeight="1" thickBot="1">
      <c r="A2" s="178" t="s">
        <v>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4:19" ht="27.75" customHeight="1" thickBot="1">
      <c r="D3" s="134"/>
      <c r="E3" s="134"/>
      <c r="F3" s="374" t="str">
        <f>HYPERLINK('[1]реквизиты'!$A$2)</f>
        <v>Кубок России по САМБО среди мужчин</v>
      </c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</row>
    <row r="4" spans="1:23" ht="15" customHeight="1" thickBot="1">
      <c r="A4" s="119"/>
      <c r="B4" s="119"/>
      <c r="F4" s="384" t="str">
        <f>HYPERLINK('[1]реквизиты'!$A$3)</f>
        <v>23 - 27  ноября  2011 г.  г. Кстово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136"/>
      <c r="U4" s="136"/>
      <c r="V4" s="370" t="str">
        <f>HYPERLINK('пр.взв.'!D4)</f>
        <v>в.к. 57 кг.</v>
      </c>
      <c r="W4" s="371"/>
    </row>
    <row r="5" spans="1:24" ht="14.25" customHeight="1" thickBot="1">
      <c r="A5" s="177" t="s">
        <v>0</v>
      </c>
      <c r="H5" s="76"/>
      <c r="I5" s="177" t="s">
        <v>2</v>
      </c>
      <c r="K5" s="16">
        <v>1</v>
      </c>
      <c r="P5" s="378" t="str">
        <f>VLOOKUP(O6,'пр.взв.'!B7:F70,2,FALSE)</f>
        <v>Багдасарян Руслан Рудольфович</v>
      </c>
      <c r="Q5" s="379"/>
      <c r="R5" s="379"/>
      <c r="S5" s="380"/>
      <c r="V5" s="372"/>
      <c r="W5" s="373"/>
      <c r="X5" s="177" t="s">
        <v>1</v>
      </c>
    </row>
    <row r="6" spans="1:26" ht="14.25" customHeight="1" thickBot="1">
      <c r="A6" s="377"/>
      <c r="B6" s="98"/>
      <c r="E6" s="28"/>
      <c r="F6" s="28"/>
      <c r="G6" s="28"/>
      <c r="H6" s="28"/>
      <c r="I6" s="177"/>
      <c r="J6" s="15"/>
      <c r="K6" s="112"/>
      <c r="L6" s="91">
        <v>1</v>
      </c>
      <c r="M6" s="15"/>
      <c r="N6" s="104"/>
      <c r="O6" s="105">
        <f>O11</f>
        <v>10</v>
      </c>
      <c r="P6" s="381"/>
      <c r="Q6" s="382"/>
      <c r="R6" s="382"/>
      <c r="S6" s="383"/>
      <c r="X6" s="377"/>
      <c r="Z6" s="37"/>
    </row>
    <row r="7" spans="1:24" ht="12.75" customHeight="1" thickBot="1">
      <c r="A7" s="319">
        <v>1</v>
      </c>
      <c r="B7" s="321" t="str">
        <f>VLOOKUP(A7,'пр.взв.'!B7:C70,2,FALSE)</f>
        <v>Батраков Вячеслав Евгеньевич</v>
      </c>
      <c r="C7" s="321" t="str">
        <f>VLOOKUP(A7,'пр.взв.'!B7:H70,3,FALSE)</f>
        <v>28.02.90 мс</v>
      </c>
      <c r="D7" s="321" t="str">
        <f>VLOOKUP(A7,'пр.взв.'!B7:H70,4,FALSE)</f>
        <v>ПФО</v>
      </c>
      <c r="E7" s="28"/>
      <c r="F7" s="28"/>
      <c r="G7" s="46"/>
      <c r="I7" s="93"/>
      <c r="J7" s="15"/>
      <c r="K7" s="18">
        <v>9</v>
      </c>
      <c r="L7" s="112" t="s">
        <v>195</v>
      </c>
      <c r="M7" s="91">
        <v>5</v>
      </c>
      <c r="N7" s="110"/>
      <c r="O7" s="111"/>
      <c r="P7" s="51"/>
      <c r="Q7" s="54" t="s">
        <v>24</v>
      </c>
      <c r="R7" s="28"/>
      <c r="S7" s="28"/>
      <c r="T7" s="28"/>
      <c r="U7" s="321" t="str">
        <f>VLOOKUP(X7,'пр.взв.'!B7:H70,2,FALSE)</f>
        <v>Мусаэлян Валерий Аясерович</v>
      </c>
      <c r="V7" s="321" t="str">
        <f>VLOOKUP(X7,'пр.взв.'!B7:H70,3,FALSE)</f>
        <v>24.06.89 кмс</v>
      </c>
      <c r="W7" s="321" t="str">
        <f>VLOOKUP(X7,'пр.взв.'!B7:H70,4,FALSE)</f>
        <v>ЦФО</v>
      </c>
      <c r="X7" s="315">
        <v>2</v>
      </c>
    </row>
    <row r="8" spans="1:24" ht="12.75" customHeight="1">
      <c r="A8" s="320"/>
      <c r="B8" s="322"/>
      <c r="C8" s="322"/>
      <c r="D8" s="322"/>
      <c r="E8" s="44" t="s">
        <v>39</v>
      </c>
      <c r="F8" s="39"/>
      <c r="G8" s="49"/>
      <c r="H8" s="50"/>
      <c r="I8" s="51"/>
      <c r="J8" s="15"/>
      <c r="K8" s="109"/>
      <c r="L8" s="23">
        <v>5</v>
      </c>
      <c r="M8" s="112" t="s">
        <v>194</v>
      </c>
      <c r="N8" s="26"/>
      <c r="O8" s="54"/>
      <c r="P8" s="54"/>
      <c r="R8" s="28"/>
      <c r="S8" s="28"/>
      <c r="T8" s="44" t="s">
        <v>40</v>
      </c>
      <c r="U8" s="322"/>
      <c r="V8" s="322"/>
      <c r="W8" s="322"/>
      <c r="X8" s="316"/>
    </row>
    <row r="9" spans="1:24" ht="12.75" customHeight="1" thickBot="1">
      <c r="A9" s="320">
        <v>17</v>
      </c>
      <c r="B9" s="312" t="str">
        <f>VLOOKUP(A9,'пр.взв.'!B9:C72,2,FALSE)</f>
        <v>Козлов Роман Витальевич</v>
      </c>
      <c r="C9" s="312" t="str">
        <f>VLOOKUP(A9,'пр.взв.'!B7:H70,3,FALSE)</f>
        <v>04.05.90 мс</v>
      </c>
      <c r="D9" s="312" t="str">
        <f>VLOOKUP(A9,'пр.взв.'!B7:H70,4,FALSE)</f>
        <v>ЦФО</v>
      </c>
      <c r="E9" s="45" t="s">
        <v>194</v>
      </c>
      <c r="F9" s="55"/>
      <c r="G9" s="39"/>
      <c r="H9" s="56"/>
      <c r="I9" s="53"/>
      <c r="J9" s="15"/>
      <c r="K9" s="91"/>
      <c r="L9" s="109"/>
      <c r="M9" s="25"/>
      <c r="N9" s="91">
        <v>7</v>
      </c>
      <c r="O9" s="54"/>
      <c r="P9" s="54"/>
      <c r="Q9" s="54"/>
      <c r="R9" s="72"/>
      <c r="S9" s="70"/>
      <c r="T9" s="45" t="s">
        <v>199</v>
      </c>
      <c r="U9" s="312" t="str">
        <f>VLOOKUP(X9,'пр.взв.'!B7:H70,2,FALSE)</f>
        <v>Успаев Бислан Абубакарович</v>
      </c>
      <c r="V9" s="312" t="str">
        <f>VLOOKUP(X9,'пр.взв.'!B7:H70,3,FALSE)</f>
        <v>27.06.85 МС</v>
      </c>
      <c r="W9" s="312" t="str">
        <f>VLOOKUP(X9,'пр.взв.'!B7:H70,4,FALSE)</f>
        <v>СКФО</v>
      </c>
      <c r="X9" s="316">
        <v>18</v>
      </c>
    </row>
    <row r="10" spans="1:24" ht="12.75" customHeight="1" thickBot="1">
      <c r="A10" s="328"/>
      <c r="B10" s="322"/>
      <c r="C10" s="322"/>
      <c r="D10" s="322"/>
      <c r="E10" s="39"/>
      <c r="F10" s="40"/>
      <c r="G10" s="44" t="s">
        <v>39</v>
      </c>
      <c r="H10" s="52"/>
      <c r="I10" s="51"/>
      <c r="J10" s="15"/>
      <c r="K10" s="112"/>
      <c r="L10" s="91">
        <v>7</v>
      </c>
      <c r="M10" s="79"/>
      <c r="N10" s="112" t="s">
        <v>195</v>
      </c>
      <c r="O10" s="15"/>
      <c r="P10" s="15"/>
      <c r="Q10" s="15"/>
      <c r="R10" s="44" t="s">
        <v>33</v>
      </c>
      <c r="S10" s="41"/>
      <c r="T10" s="39"/>
      <c r="U10" s="322"/>
      <c r="V10" s="322"/>
      <c r="W10" s="322"/>
      <c r="X10" s="336"/>
    </row>
    <row r="11" spans="1:24" ht="12.75" customHeight="1" thickBot="1">
      <c r="A11" s="319">
        <v>9</v>
      </c>
      <c r="B11" s="321" t="str">
        <f>VLOOKUP(A11,'пр.взв.'!B11:C74,2,FALSE)</f>
        <v>Яшин Иван Николаевич</v>
      </c>
      <c r="C11" s="321" t="str">
        <f>VLOOKUP(A11,'пр.взв.'!B7:H70,3,FALSE)</f>
        <v>03.08.88 мс</v>
      </c>
      <c r="D11" s="321" t="str">
        <f>VLOOKUP(A11,'пр.взв.'!B7:H70,4,FALSE)</f>
        <v>СПБ</v>
      </c>
      <c r="E11" s="28"/>
      <c r="F11" s="39"/>
      <c r="G11" s="45" t="s">
        <v>194</v>
      </c>
      <c r="H11" s="99"/>
      <c r="I11" s="100"/>
      <c r="J11" s="15"/>
      <c r="K11" s="18"/>
      <c r="L11" s="112"/>
      <c r="M11" s="18">
        <v>7</v>
      </c>
      <c r="N11" s="79"/>
      <c r="O11" s="115">
        <v>10</v>
      </c>
      <c r="P11" s="15"/>
      <c r="Q11" s="96"/>
      <c r="R11" s="45" t="s">
        <v>199</v>
      </c>
      <c r="S11" s="41"/>
      <c r="T11" s="28"/>
      <c r="U11" s="321" t="str">
        <f>VLOOKUP(X11,'пр.взв.'!B7:H70,2,FALSE)</f>
        <v>Багдасарян Руслан Рудольфович</v>
      </c>
      <c r="V11" s="321" t="str">
        <f>VLOOKUP(X11,'пр.взв.'!B7:H70,3,FALSE)</f>
        <v>20.08.92 мс</v>
      </c>
      <c r="W11" s="321" t="str">
        <f>VLOOKUP(X11,'пр.взв.'!B7:H70,4,FALSE)</f>
        <v>ПФО</v>
      </c>
      <c r="X11" s="315">
        <v>10</v>
      </c>
    </row>
    <row r="12" spans="1:24" ht="12.75" customHeight="1">
      <c r="A12" s="320"/>
      <c r="B12" s="322"/>
      <c r="C12" s="322"/>
      <c r="D12" s="322"/>
      <c r="E12" s="44" t="s">
        <v>32</v>
      </c>
      <c r="F12" s="57"/>
      <c r="G12" s="39"/>
      <c r="H12" s="50"/>
      <c r="I12" s="101"/>
      <c r="J12" s="26"/>
      <c r="K12" s="109"/>
      <c r="L12" s="18">
        <v>3</v>
      </c>
      <c r="M12" s="56" t="s">
        <v>194</v>
      </c>
      <c r="N12" s="92"/>
      <c r="O12" s="56" t="s">
        <v>194</v>
      </c>
      <c r="P12" s="54"/>
      <c r="Q12" s="74"/>
      <c r="R12" s="73"/>
      <c r="S12" s="42"/>
      <c r="T12" s="44" t="s">
        <v>33</v>
      </c>
      <c r="U12" s="322"/>
      <c r="V12" s="322"/>
      <c r="W12" s="322"/>
      <c r="X12" s="316"/>
    </row>
    <row r="13" spans="1:24" ht="12.75" customHeight="1" thickBot="1">
      <c r="A13" s="320">
        <v>25</v>
      </c>
      <c r="B13" s="312" t="str">
        <f>VLOOKUP(A13,'пр.взв.'!B13:C76,2,FALSE)</f>
        <v>Диянов Михаил Анатольевич</v>
      </c>
      <c r="C13" s="312" t="str">
        <f>VLOOKUP(A13,'пр.взв.'!B7:H70,3,FALSE)</f>
        <v>02.04.94 кмс</v>
      </c>
      <c r="D13" s="312" t="str">
        <f>VLOOKUP(A13,'пр.взв.'!B7:H70,4,FALSE)</f>
        <v>ПФО</v>
      </c>
      <c r="E13" s="108" t="s">
        <v>195</v>
      </c>
      <c r="F13" s="39"/>
      <c r="G13" s="39"/>
      <c r="H13" s="56"/>
      <c r="I13" s="101"/>
      <c r="J13" s="26"/>
      <c r="K13" s="91"/>
      <c r="L13" s="109"/>
      <c r="M13" s="91"/>
      <c r="N13" s="23">
        <v>10</v>
      </c>
      <c r="O13" s="15"/>
      <c r="P13" s="54"/>
      <c r="Q13" s="94"/>
      <c r="R13" s="28"/>
      <c r="S13" s="28"/>
      <c r="T13" s="116" t="s">
        <v>194</v>
      </c>
      <c r="U13" s="312" t="str">
        <f>VLOOKUP(X13,'пр.взв.'!B7:H70,2,FALSE)</f>
        <v>Ким Вадим Олегович</v>
      </c>
      <c r="V13" s="312" t="str">
        <f>VLOOKUP(X13,'пр.взв.'!B7:H70,3,FALSE)</f>
        <v>24.05.92 мс</v>
      </c>
      <c r="W13" s="312" t="str">
        <f>VLOOKUP(X13,'пр.взв.'!B7:H70,4,FALSE)</f>
        <v>ЮФО</v>
      </c>
      <c r="X13" s="316">
        <v>26</v>
      </c>
    </row>
    <row r="14" spans="1:24" ht="12.75" customHeight="1" thickBot="1">
      <c r="A14" s="328"/>
      <c r="B14" s="322"/>
      <c r="C14" s="322"/>
      <c r="D14" s="322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22"/>
      <c r="V14" s="322"/>
      <c r="W14" s="322"/>
      <c r="X14" s="336"/>
    </row>
    <row r="15" spans="1:24" ht="12.75" customHeight="1" thickBot="1">
      <c r="A15" s="319">
        <v>5</v>
      </c>
      <c r="B15" s="321" t="str">
        <f>VLOOKUP(A15,'пр.взв.'!B15:C78,2,FALSE)</f>
        <v>Юдин Максим Александрович</v>
      </c>
      <c r="C15" s="321" t="str">
        <f>VLOOKUP(A15,'пр.взв.'!B7:H70,3,FALSE)</f>
        <v>14.02.91 кмс</v>
      </c>
      <c r="D15" s="321" t="str">
        <f>VLOOKUP(A15,'пр.взв.'!B7:H70,4,FALSE)</f>
        <v>УФО</v>
      </c>
      <c r="E15" s="28"/>
      <c r="F15" s="28"/>
      <c r="G15" s="39"/>
      <c r="H15" s="51"/>
      <c r="I15" s="44" t="s">
        <v>39</v>
      </c>
      <c r="J15" s="77"/>
      <c r="K15" s="91"/>
      <c r="L15" s="15"/>
      <c r="M15" s="15"/>
      <c r="N15" s="15"/>
      <c r="O15" s="14"/>
      <c r="P15" s="44" t="s">
        <v>33</v>
      </c>
      <c r="Q15" s="95"/>
      <c r="R15" s="28"/>
      <c r="S15" s="28"/>
      <c r="T15" s="28"/>
      <c r="U15" s="321" t="str">
        <f>VLOOKUP(X15,'пр.взв.'!B7:H70,2,FALSE)</f>
        <v>Агаев Эльшан Кемран оглы</v>
      </c>
      <c r="V15" s="321" t="str">
        <f>VLOOKUP(X15,'пр.взв.'!B7:H70,3,FALSE)</f>
        <v>10.05.88 мсмк</v>
      </c>
      <c r="W15" s="321" t="str">
        <f>VLOOKUP(X15,'пр.взв.'!B7:H70,4,FALSE)</f>
        <v>УФО</v>
      </c>
      <c r="X15" s="315">
        <v>6</v>
      </c>
    </row>
    <row r="16" spans="1:24" ht="12.75" customHeight="1" thickBot="1">
      <c r="A16" s="320"/>
      <c r="B16" s="322"/>
      <c r="C16" s="322"/>
      <c r="D16" s="322"/>
      <c r="E16" s="44" t="s">
        <v>28</v>
      </c>
      <c r="F16" s="39"/>
      <c r="G16" s="39"/>
      <c r="H16" s="64"/>
      <c r="I16" s="108" t="s">
        <v>194</v>
      </c>
      <c r="J16" s="15"/>
      <c r="K16" s="78"/>
      <c r="L16" s="369" t="s">
        <v>193</v>
      </c>
      <c r="M16" s="369"/>
      <c r="N16" s="15"/>
      <c r="O16" s="95"/>
      <c r="P16" s="45" t="s">
        <v>194</v>
      </c>
      <c r="Q16" s="78"/>
      <c r="R16" s="28"/>
      <c r="S16" s="28"/>
      <c r="T16" s="44" t="s">
        <v>200</v>
      </c>
      <c r="U16" s="322"/>
      <c r="V16" s="322"/>
      <c r="W16" s="322"/>
      <c r="X16" s="316"/>
    </row>
    <row r="17" spans="1:24" ht="12.75" customHeight="1" thickBot="1">
      <c r="A17" s="320">
        <v>21</v>
      </c>
      <c r="B17" s="312" t="str">
        <f>VLOOKUP(A17,'пр.взв.'!B17:C80,2,FALSE)</f>
        <v>Гюльахмедов Нурмет Аминулла-оглы </v>
      </c>
      <c r="C17" s="312" t="str">
        <f>VLOOKUP(A17,'пр.взв.'!B7:H70,3,FALSE)</f>
        <v>27.08.92 мс</v>
      </c>
      <c r="D17" s="312" t="str">
        <f>VLOOKUP(A17,'пр.взв.'!B7:H70,4,FALSE)</f>
        <v>ЦФО</v>
      </c>
      <c r="E17" s="108" t="s">
        <v>194</v>
      </c>
      <c r="F17" s="55"/>
      <c r="G17" s="39"/>
      <c r="H17" s="63"/>
      <c r="I17" s="41"/>
      <c r="J17" s="41"/>
      <c r="K17" s="135">
        <v>16</v>
      </c>
      <c r="L17" s="159"/>
      <c r="M17" s="159"/>
      <c r="N17" s="160"/>
      <c r="O17" s="41"/>
      <c r="P17" s="41"/>
      <c r="Q17" s="78"/>
      <c r="R17" s="72"/>
      <c r="S17" s="70"/>
      <c r="T17" s="45" t="s">
        <v>194</v>
      </c>
      <c r="U17" s="312" t="str">
        <f>VLOOKUP(X17,'пр.взв.'!B7:H70,2,FALSE)</f>
        <v>Шангин Александр Игоревич</v>
      </c>
      <c r="V17" s="312" t="str">
        <f>VLOOKUP(X17,'пр.взв.'!B7:H70,3,FALSE)</f>
        <v>07.03.91 кмс</v>
      </c>
      <c r="W17" s="312" t="str">
        <f>VLOOKUP(X17,'пр.взв.'!B7:H70,4,FALSE)</f>
        <v>ДВФО</v>
      </c>
      <c r="X17" s="316">
        <v>22</v>
      </c>
    </row>
    <row r="18" spans="1:24" ht="12.75" customHeight="1" thickBot="1">
      <c r="A18" s="328"/>
      <c r="B18" s="322"/>
      <c r="C18" s="322"/>
      <c r="D18" s="322"/>
      <c r="E18" s="39"/>
      <c r="F18" s="40"/>
      <c r="G18" s="44" t="s">
        <v>28</v>
      </c>
      <c r="H18" s="65"/>
      <c r="I18" s="41"/>
      <c r="J18" s="41"/>
      <c r="K18" s="386" t="str">
        <f>VLOOKUP(K17,'пр.взв.'!B7:D70,2,FALSE)</f>
        <v>Хертек Саян Калдар-Оолович</v>
      </c>
      <c r="L18" s="387"/>
      <c r="M18" s="387"/>
      <c r="N18" s="388"/>
      <c r="O18" s="54"/>
      <c r="P18" s="41"/>
      <c r="Q18" s="97"/>
      <c r="R18" s="44" t="s">
        <v>200</v>
      </c>
      <c r="S18" s="41"/>
      <c r="T18" s="39"/>
      <c r="U18" s="322"/>
      <c r="V18" s="322"/>
      <c r="W18" s="322"/>
      <c r="X18" s="336"/>
    </row>
    <row r="19" spans="1:24" ht="12.75" customHeight="1" thickBot="1">
      <c r="A19" s="319">
        <v>13</v>
      </c>
      <c r="B19" s="321" t="str">
        <f>VLOOKUP(A19,'пр.взв.'!B19:C82,2,FALSE)</f>
        <v>Блохов Евгений Дмитриевич</v>
      </c>
      <c r="C19" s="321" t="str">
        <f>VLOOKUP(A19,'пр.взв.'!B7:H70,3,FALSE)</f>
        <v>04.06.87 кмс</v>
      </c>
      <c r="D19" s="321" t="str">
        <f>VLOOKUP(A19,'пр.взв.'!B7:H70,4,FALSE)</f>
        <v>ПФО</v>
      </c>
      <c r="E19" s="28"/>
      <c r="F19" s="39"/>
      <c r="G19" s="45" t="s">
        <v>195</v>
      </c>
      <c r="H19" s="56"/>
      <c r="I19" s="41"/>
      <c r="J19" s="41"/>
      <c r="K19" s="389"/>
      <c r="L19" s="390"/>
      <c r="M19" s="390"/>
      <c r="N19" s="391"/>
      <c r="O19" s="54"/>
      <c r="P19" s="41"/>
      <c r="Q19" s="41"/>
      <c r="R19" s="45" t="s">
        <v>199</v>
      </c>
      <c r="S19" s="41"/>
      <c r="T19" s="28"/>
      <c r="U19" s="321" t="str">
        <f>VLOOKUP(X19,'пр.взв.'!B7:H70,2,FALSE)</f>
        <v>Грушин Андрей Николаевич</v>
      </c>
      <c r="V19" s="321" t="str">
        <f>VLOOKUP(X19,'пр.взв.'!B7:H70,3,FALSE)</f>
        <v>18.04.80 мс</v>
      </c>
      <c r="W19" s="321" t="str">
        <f>VLOOKUP(X19,'пр.взв.'!B7:H70,4,FALSE)</f>
        <v>ПФО</v>
      </c>
      <c r="X19" s="315">
        <v>14</v>
      </c>
    </row>
    <row r="20" spans="1:24" ht="12.75" customHeight="1">
      <c r="A20" s="320"/>
      <c r="B20" s="322"/>
      <c r="C20" s="322"/>
      <c r="D20" s="322"/>
      <c r="E20" s="44" t="s">
        <v>35</v>
      </c>
      <c r="F20" s="57"/>
      <c r="G20" s="39"/>
      <c r="H20" s="50"/>
      <c r="I20" s="41"/>
      <c r="J20" s="41"/>
      <c r="K20" s="69"/>
      <c r="L20" s="385" t="s">
        <v>199</v>
      </c>
      <c r="M20" s="385"/>
      <c r="N20" s="54"/>
      <c r="O20" s="74"/>
      <c r="P20" s="41"/>
      <c r="Q20" s="28"/>
      <c r="R20" s="73"/>
      <c r="S20" s="42"/>
      <c r="T20" s="44" t="s">
        <v>36</v>
      </c>
      <c r="U20" s="322"/>
      <c r="V20" s="322"/>
      <c r="W20" s="322"/>
      <c r="X20" s="316"/>
    </row>
    <row r="21" spans="1:24" ht="12.75" customHeight="1" thickBot="1">
      <c r="A21" s="320">
        <v>29</v>
      </c>
      <c r="B21" s="392" t="e">
        <f>VLOOKUP(A21,'пр.взв.'!B21:C84,2,FALSE)</f>
        <v>#N/A</v>
      </c>
      <c r="C21" s="392" t="e">
        <f>VLOOKUP(A21,'пр.взв.'!B7:H70,3,FALSE)</f>
        <v>#N/A</v>
      </c>
      <c r="D21" s="392" t="e">
        <f>VLOOKUP(A21,'пр.взв.'!B7:H70,4,FALSE)</f>
        <v>#N/A</v>
      </c>
      <c r="E21" s="108"/>
      <c r="F21" s="39"/>
      <c r="G21" s="39"/>
      <c r="H21" s="56"/>
      <c r="I21" s="41"/>
      <c r="J21" s="41"/>
      <c r="K21" s="69"/>
      <c r="L21" s="58"/>
      <c r="M21" s="54"/>
      <c r="N21" s="54"/>
      <c r="O21" s="74"/>
      <c r="P21" s="41"/>
      <c r="Q21" s="28"/>
      <c r="R21" s="28"/>
      <c r="S21" s="28"/>
      <c r="T21" s="45"/>
      <c r="U21" s="392" t="e">
        <f>VLOOKUP(X21,'пр.взв.'!B7:H70,2,FALSE)</f>
        <v>#N/A</v>
      </c>
      <c r="V21" s="392" t="e">
        <f>VLOOKUP(X21,'пр.взв.'!B7:H70,3,FALSE)</f>
        <v>#N/A</v>
      </c>
      <c r="W21" s="392" t="e">
        <f>VLOOKUP(X21,'пр.взв.'!B7:H70,4,FALSE)</f>
        <v>#N/A</v>
      </c>
      <c r="X21" s="316">
        <v>30</v>
      </c>
    </row>
    <row r="22" spans="1:24" ht="12.75" customHeight="1" thickBot="1">
      <c r="A22" s="328"/>
      <c r="B22" s="394"/>
      <c r="C22" s="394"/>
      <c r="D22" s="394"/>
      <c r="E22" s="39"/>
      <c r="F22" s="39"/>
      <c r="G22" s="39"/>
      <c r="H22" s="50"/>
      <c r="I22" s="41"/>
      <c r="J22" s="41"/>
      <c r="K22" s="44" t="s">
        <v>37</v>
      </c>
      <c r="L22" s="58"/>
      <c r="M22" s="54"/>
      <c r="N22" s="44" t="s">
        <v>38</v>
      </c>
      <c r="O22" s="74"/>
      <c r="P22" s="41"/>
      <c r="Q22" s="28"/>
      <c r="R22" s="28"/>
      <c r="S22" s="28"/>
      <c r="T22" s="39"/>
      <c r="U22" s="394"/>
      <c r="V22" s="394"/>
      <c r="W22" s="394"/>
      <c r="X22" s="336"/>
    </row>
    <row r="23" spans="1:24" ht="12.75" customHeight="1" thickBot="1">
      <c r="A23" s="319">
        <v>3</v>
      </c>
      <c r="B23" s="321" t="str">
        <f>VLOOKUP(A23,'пр.взв.'!B7:C70,2,FALSE)</f>
        <v>Малоземов Леонид Александрович</v>
      </c>
      <c r="C23" s="321" t="str">
        <f>VLOOKUP(A23,'пр.взв.'!B7:H70,3,FALSE)</f>
        <v>10.10.82мс</v>
      </c>
      <c r="D23" s="321" t="str">
        <f>VLOOKUP(A23,'пр.взв.'!B7:H70,4,FALSE)</f>
        <v>ПФО</v>
      </c>
      <c r="E23" s="28"/>
      <c r="F23" s="28"/>
      <c r="G23" s="46"/>
      <c r="H23" s="46"/>
      <c r="I23" s="47"/>
      <c r="J23" s="48"/>
      <c r="K23" s="45" t="s">
        <v>195</v>
      </c>
      <c r="L23" s="58"/>
      <c r="M23" s="54"/>
      <c r="N23" s="45" t="s">
        <v>202</v>
      </c>
      <c r="O23" s="74"/>
      <c r="P23" s="41"/>
      <c r="Q23" s="28"/>
      <c r="R23" s="28"/>
      <c r="S23" s="28"/>
      <c r="T23" s="28"/>
      <c r="U23" s="321" t="str">
        <f>VLOOKUP(X23,'пр.взв.'!B7:H70,2,FALSE)</f>
        <v>Шутиков Владимир Дмитриевич</v>
      </c>
      <c r="V23" s="321" t="str">
        <f>VLOOKUP(X23,'пр.взв.'!B7:H70,3,FALSE)</f>
        <v>19.09.90 мс</v>
      </c>
      <c r="W23" s="321" t="str">
        <f>VLOOKUP(X23,'пр.взв.'!B7:H70,4,FALSE)</f>
        <v>ДВФО</v>
      </c>
      <c r="X23" s="315">
        <v>4</v>
      </c>
    </row>
    <row r="24" spans="1:24" ht="12.75" customHeight="1">
      <c r="A24" s="320"/>
      <c r="B24" s="322"/>
      <c r="C24" s="322"/>
      <c r="D24" s="322"/>
      <c r="E24" s="44" t="s">
        <v>27</v>
      </c>
      <c r="F24" s="39"/>
      <c r="G24" s="49"/>
      <c r="H24" s="50"/>
      <c r="I24" s="51"/>
      <c r="J24" s="52"/>
      <c r="K24" s="67"/>
      <c r="L24" s="369" t="s">
        <v>49</v>
      </c>
      <c r="M24" s="369"/>
      <c r="N24" s="54"/>
      <c r="O24" s="74"/>
      <c r="P24" s="41"/>
      <c r="Q24" s="28"/>
      <c r="R24" s="28"/>
      <c r="S24" s="28"/>
      <c r="T24" s="44" t="s">
        <v>201</v>
      </c>
      <c r="U24" s="322"/>
      <c r="V24" s="322"/>
      <c r="W24" s="322"/>
      <c r="X24" s="316"/>
    </row>
    <row r="25" spans="1:24" ht="12.75" customHeight="1" thickBot="1">
      <c r="A25" s="320">
        <v>19</v>
      </c>
      <c r="B25" s="312" t="str">
        <f>VLOOKUP(A25,'пр.взв.'!B25:C88,2,FALSE)</f>
        <v>Мхитарян Артак Камоевич</v>
      </c>
      <c r="C25" s="312" t="str">
        <f>VLOOKUP(A25,'пр.взв.'!B7:H70,3,FALSE)</f>
        <v>06.10.91 мс</v>
      </c>
      <c r="D25" s="312" t="str">
        <f>VLOOKUP(A25,'пр.взв.'!B7:H70,4,FALSE)</f>
        <v>ЦФО</v>
      </c>
      <c r="E25" s="108" t="s">
        <v>194</v>
      </c>
      <c r="F25" s="55"/>
      <c r="G25" s="39"/>
      <c r="H25" s="56"/>
      <c r="I25" s="53"/>
      <c r="J25" s="51"/>
      <c r="K25" s="135">
        <v>15</v>
      </c>
      <c r="L25" s="159"/>
      <c r="M25" s="159"/>
      <c r="N25" s="160"/>
      <c r="O25" s="74"/>
      <c r="P25" s="41"/>
      <c r="Q25" s="28"/>
      <c r="R25" s="72"/>
      <c r="S25" s="70"/>
      <c r="T25" s="45" t="s">
        <v>202</v>
      </c>
      <c r="U25" s="312" t="str">
        <f>VLOOKUP(X25,'пр.взв.'!B7:H70,2,FALSE)</f>
        <v>Сандин Ярослав Сергеевич</v>
      </c>
      <c r="V25" s="312" t="str">
        <f>VLOOKUP(X25,'пр.взв.'!B7:H70,3,FALSE)</f>
        <v>13.08.92 кмс</v>
      </c>
      <c r="W25" s="312" t="str">
        <f>VLOOKUP(X25,'пр.взв.'!B7:H70,4,FALSE)</f>
        <v>УФО</v>
      </c>
      <c r="X25" s="316">
        <v>20</v>
      </c>
    </row>
    <row r="26" spans="1:24" ht="12.75" customHeight="1" thickBot="1">
      <c r="A26" s="328"/>
      <c r="B26" s="322"/>
      <c r="C26" s="322"/>
      <c r="D26" s="322"/>
      <c r="E26" s="39"/>
      <c r="F26" s="40"/>
      <c r="G26" s="44" t="s">
        <v>27</v>
      </c>
      <c r="H26" s="52"/>
      <c r="I26" s="51"/>
      <c r="J26" s="139"/>
      <c r="K26" s="363" t="str">
        <f>VLOOKUP(K25,'пр.взв.'!B7:D78,2,FALSE)</f>
        <v>Пономаренко Даниил Юрьевич</v>
      </c>
      <c r="L26" s="364"/>
      <c r="M26" s="364"/>
      <c r="N26" s="365"/>
      <c r="O26" s="54"/>
      <c r="P26" s="41"/>
      <c r="Q26" s="28"/>
      <c r="R26" s="44" t="s">
        <v>29</v>
      </c>
      <c r="S26" s="41"/>
      <c r="T26" s="39"/>
      <c r="U26" s="322"/>
      <c r="V26" s="322"/>
      <c r="W26" s="322"/>
      <c r="X26" s="336"/>
    </row>
    <row r="27" spans="1:24" ht="12.75" customHeight="1" thickBot="1">
      <c r="A27" s="319">
        <v>11</v>
      </c>
      <c r="B27" s="321" t="str">
        <f>VLOOKUP(A27,'пр.взв.'!B27:C90,2,FALSE)</f>
        <v>Изамутдинов Гасан Мугутдинович</v>
      </c>
      <c r="C27" s="321" t="str">
        <f>VLOOKUP(A27,'пр.взв.'!B7:H70,3,FALSE)</f>
        <v>28.11.81 мс</v>
      </c>
      <c r="D27" s="321" t="str">
        <f>VLOOKUP(A27,'пр.взв.'!B7:H70,4,FALSE)</f>
        <v>ДВФ0</v>
      </c>
      <c r="E27" s="28"/>
      <c r="F27" s="39"/>
      <c r="G27" s="45" t="s">
        <v>194</v>
      </c>
      <c r="H27" s="61"/>
      <c r="I27" s="52"/>
      <c r="J27" s="139"/>
      <c r="K27" s="366"/>
      <c r="L27" s="367"/>
      <c r="M27" s="367"/>
      <c r="N27" s="368"/>
      <c r="O27" s="54"/>
      <c r="P27" s="71"/>
      <c r="Q27" s="70"/>
      <c r="R27" s="45" t="s">
        <v>194</v>
      </c>
      <c r="S27" s="41"/>
      <c r="T27" s="28"/>
      <c r="U27" s="321" t="str">
        <f>VLOOKUP(X27,'пр.взв.'!B7:H70,2,FALSE)</f>
        <v>Феклин Сергей Юрьевич</v>
      </c>
      <c r="V27" s="321" t="str">
        <f>VLOOKUP(X27,'пр.взв.'!B7:H70,3,FALSE)</f>
        <v>22.10.92 кмс </v>
      </c>
      <c r="W27" s="321" t="str">
        <f>VLOOKUP(X27,'пр.взв.'!B7:H70,4,FALSE)</f>
        <v>ЦФО</v>
      </c>
      <c r="X27" s="315">
        <v>12</v>
      </c>
    </row>
    <row r="28" spans="1:24" ht="12.75" customHeight="1">
      <c r="A28" s="320"/>
      <c r="B28" s="322"/>
      <c r="C28" s="322"/>
      <c r="D28" s="322"/>
      <c r="E28" s="44" t="s">
        <v>34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29</v>
      </c>
      <c r="U28" s="322"/>
      <c r="V28" s="322"/>
      <c r="W28" s="322"/>
      <c r="X28" s="316"/>
    </row>
    <row r="29" spans="1:24" ht="12.75" customHeight="1" thickBot="1">
      <c r="A29" s="320">
        <v>27</v>
      </c>
      <c r="B29" s="312" t="str">
        <f>VLOOKUP(A29,'пр.взв.'!B29:C92,2,FALSE)</f>
        <v>Иванов Дмитрий Сергеевич</v>
      </c>
      <c r="C29" s="312" t="str">
        <f>VLOOKUP(A29,'пр.взв.'!B7:H70,3,FALSE)</f>
        <v>23.01.92 мс</v>
      </c>
      <c r="D29" s="312" t="str">
        <f>VLOOKUP(A29,'пр.взв.'!B7:H70,4,FALSE)</f>
        <v>ЦФО</v>
      </c>
      <c r="E29" s="108" t="s">
        <v>196</v>
      </c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 t="s">
        <v>194</v>
      </c>
      <c r="U29" s="312" t="str">
        <f>VLOOKUP(X29,'пр.взв.'!B7:H70,2,FALSE)</f>
        <v>Бекетов Толобек Халиоллович</v>
      </c>
      <c r="V29" s="312" t="str">
        <f>VLOOKUP(X29,'пр.взв.'!B7:H70,3,FALSE)</f>
        <v>19.04.87 мс</v>
      </c>
      <c r="W29" s="312" t="str">
        <f>VLOOKUP(X29,'пр.взв.'!B7:H70,4,FALSE)</f>
        <v>ПФО</v>
      </c>
      <c r="X29" s="316">
        <v>28</v>
      </c>
    </row>
    <row r="30" spans="1:24" ht="12.75" customHeight="1" thickBot="1">
      <c r="A30" s="328"/>
      <c r="B30" s="322"/>
      <c r="C30" s="322"/>
      <c r="D30" s="322"/>
      <c r="E30" s="39"/>
      <c r="F30" s="39"/>
      <c r="G30" s="40"/>
      <c r="H30" s="53"/>
      <c r="I30" s="44" t="s">
        <v>37</v>
      </c>
      <c r="J30" s="66"/>
      <c r="K30" s="69"/>
      <c r="L30" s="58"/>
      <c r="M30" s="54"/>
      <c r="N30" s="54"/>
      <c r="O30" s="75"/>
      <c r="P30" s="44" t="s">
        <v>38</v>
      </c>
      <c r="Q30" s="41"/>
      <c r="R30" s="28"/>
      <c r="S30" s="28"/>
      <c r="T30" s="39"/>
      <c r="U30" s="322"/>
      <c r="V30" s="322"/>
      <c r="W30" s="322"/>
      <c r="X30" s="336"/>
    </row>
    <row r="31" spans="1:24" ht="12.75" customHeight="1" thickBot="1">
      <c r="A31" s="319">
        <v>7</v>
      </c>
      <c r="B31" s="321" t="str">
        <f>VLOOKUP(A31,'пр.взв.'!B7:C70,2,FALSE)</f>
        <v>Егоров Алексей Геннадьевич</v>
      </c>
      <c r="C31" s="321" t="str">
        <f>VLOOKUP(A31,'пр.взв.'!B7:H70,3,FALSE)</f>
        <v>26.01.80 мсмк</v>
      </c>
      <c r="D31" s="321" t="str">
        <f>VLOOKUP(A31,'пр.взв.'!B7:H70,4,FALSE)</f>
        <v>УФО</v>
      </c>
      <c r="E31" s="28"/>
      <c r="F31" s="28"/>
      <c r="G31" s="39"/>
      <c r="H31" s="51"/>
      <c r="I31" s="45" t="s">
        <v>194</v>
      </c>
      <c r="J31" s="53"/>
      <c r="K31" s="58"/>
      <c r="L31" s="58"/>
      <c r="M31" s="54"/>
      <c r="N31" s="54"/>
      <c r="O31" s="54"/>
      <c r="P31" s="45" t="s">
        <v>194</v>
      </c>
      <c r="Q31" s="41"/>
      <c r="R31" s="28"/>
      <c r="S31" s="28"/>
      <c r="T31" s="28"/>
      <c r="U31" s="321" t="str">
        <f>VLOOKUP(X31,'пр.взв.'!B7:H70,2,FALSE)</f>
        <v>Дуранин Александр Евгеньевич</v>
      </c>
      <c r="V31" s="321" t="str">
        <f>VLOOKUP(X31,'пр.взв.'!B7:H70,3,FALSE)</f>
        <v>10.12.91 кмс</v>
      </c>
      <c r="W31" s="321" t="str">
        <f>VLOOKUP(X31,'пр.взв.'!B7:H70,4,FALSE)</f>
        <v>ПФО</v>
      </c>
      <c r="X31" s="315">
        <v>8</v>
      </c>
    </row>
    <row r="32" spans="1:24" ht="12.75" customHeight="1">
      <c r="A32" s="320"/>
      <c r="B32" s="322"/>
      <c r="C32" s="322"/>
      <c r="D32" s="322"/>
      <c r="E32" s="44" t="s">
        <v>30</v>
      </c>
      <c r="F32" s="39"/>
      <c r="G32" s="39"/>
      <c r="H32" s="64"/>
      <c r="I32" s="41"/>
      <c r="J32" s="177" t="s">
        <v>3</v>
      </c>
      <c r="P32" s="41"/>
      <c r="Q32" s="68"/>
      <c r="R32" s="28"/>
      <c r="S32" s="28"/>
      <c r="T32" s="44" t="s">
        <v>31</v>
      </c>
      <c r="U32" s="322"/>
      <c r="V32" s="322"/>
      <c r="W32" s="322"/>
      <c r="X32" s="316"/>
    </row>
    <row r="33" spans="1:24" ht="12.75" customHeight="1" thickBot="1">
      <c r="A33" s="320">
        <v>23</v>
      </c>
      <c r="B33" s="312" t="str">
        <f>VLOOKUP(A33,'пр.взв.'!B33:C96,2,FALSE)</f>
        <v>Фазульзянов Эдуард Ринатович</v>
      </c>
      <c r="C33" s="312" t="str">
        <f>VLOOKUP(A33,'пр.взв.'!B7:H70,3,FALSE)</f>
        <v>23.06.89 мс</v>
      </c>
      <c r="D33" s="312" t="str">
        <f>VLOOKUP(A33,'пр.взв.'!B7:H70,4,FALSE)</f>
        <v>ПФО</v>
      </c>
      <c r="E33" s="108"/>
      <c r="F33" s="55"/>
      <c r="G33" s="39"/>
      <c r="H33" s="63"/>
      <c r="I33" s="41"/>
      <c r="J33" s="177"/>
      <c r="K33" s="107">
        <v>29</v>
      </c>
      <c r="L33" s="114"/>
      <c r="M33" s="114"/>
      <c r="N33" s="114"/>
      <c r="O33" s="114"/>
      <c r="Q33" s="68"/>
      <c r="R33" s="72"/>
      <c r="S33" s="70"/>
      <c r="T33" s="108" t="s">
        <v>196</v>
      </c>
      <c r="U33" s="312" t="str">
        <f>VLOOKUP(X33,'пр.взв.'!B7:H70,2,FALSE)</f>
        <v>Москвин Александр Анатольевич</v>
      </c>
      <c r="V33" s="312" t="str">
        <f>VLOOKUP(X33,'пр.взв.'!B7:H70,3,FALSE)</f>
        <v>03.10.86 мс</v>
      </c>
      <c r="W33" s="312" t="str">
        <f>VLOOKUP(X33,'пр.взв.'!B7:H70,4,FALSE)</f>
        <v>ЦФО</v>
      </c>
      <c r="X33" s="316">
        <v>24</v>
      </c>
    </row>
    <row r="34" spans="1:24" ht="12.75" customHeight="1" thickBot="1">
      <c r="A34" s="328"/>
      <c r="B34" s="322"/>
      <c r="C34" s="322"/>
      <c r="D34" s="322"/>
      <c r="E34" s="39"/>
      <c r="F34" s="40"/>
      <c r="G34" s="44" t="s">
        <v>37</v>
      </c>
      <c r="H34" s="65"/>
      <c r="I34" s="41"/>
      <c r="J34" s="41"/>
      <c r="K34" s="113"/>
      <c r="L34" s="91">
        <v>26</v>
      </c>
      <c r="M34" s="15"/>
      <c r="N34" s="104"/>
      <c r="O34" s="105"/>
      <c r="Q34" s="75"/>
      <c r="R34" s="44" t="s">
        <v>38</v>
      </c>
      <c r="S34" s="41"/>
      <c r="T34" s="39"/>
      <c r="U34" s="322"/>
      <c r="V34" s="322"/>
      <c r="W34" s="322"/>
      <c r="X34" s="336"/>
    </row>
    <row r="35" spans="1:24" ht="12.75" customHeight="1" thickBot="1">
      <c r="A35" s="319">
        <v>15</v>
      </c>
      <c r="B35" s="321" t="str">
        <f>VLOOKUP(A35,'пр.взв.'!B35:C98,2,FALSE)</f>
        <v>Пономаренко Даниил Юрьевич</v>
      </c>
      <c r="C35" s="321" t="str">
        <f>VLOOKUP(A35,'пр.взв.'!B7:H70,3,FALSE)</f>
        <v>07.09.91 мс</v>
      </c>
      <c r="D35" s="321" t="str">
        <f>VLOOKUP(A35,'пр.взв.'!B7:H70,4,FALSE)</f>
        <v>УФО</v>
      </c>
      <c r="E35" s="28"/>
      <c r="F35" s="39"/>
      <c r="G35" s="45" t="s">
        <v>199</v>
      </c>
      <c r="H35" s="56"/>
      <c r="I35" s="41"/>
      <c r="J35" s="41"/>
      <c r="K35" s="18">
        <v>18</v>
      </c>
      <c r="L35" s="112" t="s">
        <v>195</v>
      </c>
      <c r="M35" s="91">
        <v>6</v>
      </c>
      <c r="N35" s="110"/>
      <c r="O35" s="111"/>
      <c r="Q35" s="54"/>
      <c r="R35" s="45" t="s">
        <v>194</v>
      </c>
      <c r="S35" s="41"/>
      <c r="T35" s="28"/>
      <c r="U35" s="321" t="str">
        <f>VLOOKUP(X35,'пр.взв.'!B7:H70,2,FALSE)</f>
        <v>Хертек Саян Калдар-Оолович</v>
      </c>
      <c r="V35" s="321" t="str">
        <f>VLOOKUP(X35,'пр.взв.'!B7:H70,3,FALSE)</f>
        <v>05.09.87 мс</v>
      </c>
      <c r="W35" s="321" t="str">
        <f>VLOOKUP(X35,'пр.взв.'!B7:H70,4,FALSE)</f>
        <v>МОС</v>
      </c>
      <c r="X35" s="315">
        <v>16</v>
      </c>
    </row>
    <row r="36" spans="1:24" ht="12.75" customHeight="1">
      <c r="A36" s="320"/>
      <c r="B36" s="322"/>
      <c r="C36" s="322"/>
      <c r="D36" s="322"/>
      <c r="E36" s="44" t="s">
        <v>37</v>
      </c>
      <c r="F36" s="57"/>
      <c r="G36" s="39"/>
      <c r="H36" s="50"/>
      <c r="I36" s="41"/>
      <c r="J36" s="41"/>
      <c r="K36" s="109"/>
      <c r="L36" s="23">
        <v>6</v>
      </c>
      <c r="M36" s="112" t="s">
        <v>199</v>
      </c>
      <c r="N36" s="26"/>
      <c r="O36" s="54"/>
      <c r="Q36" s="54"/>
      <c r="R36" s="73"/>
      <c r="S36" s="42"/>
      <c r="T36" s="44" t="s">
        <v>38</v>
      </c>
      <c r="U36" s="322"/>
      <c r="V36" s="322"/>
      <c r="W36" s="322"/>
      <c r="X36" s="316"/>
    </row>
    <row r="37" spans="1:24" ht="12.75" customHeight="1" thickBot="1">
      <c r="A37" s="320">
        <v>31</v>
      </c>
      <c r="B37" s="392" t="e">
        <f>VLOOKUP(A37,'пр.взв.'!B37:C100,2,FALSE)</f>
        <v>#N/A</v>
      </c>
      <c r="C37" s="392" t="e">
        <f>VLOOKUP(A37,'пр.взв.'!B7:H70,3,FALSE)</f>
        <v>#N/A</v>
      </c>
      <c r="D37" s="392" t="e">
        <f>VLOOKUP(A37,'пр.взв.'!B7:H70,4,FALSE)</f>
        <v>#N/A</v>
      </c>
      <c r="E37" s="108"/>
      <c r="F37" s="39"/>
      <c r="G37" s="39"/>
      <c r="H37" s="56"/>
      <c r="I37" s="41"/>
      <c r="J37" s="41"/>
      <c r="K37" s="91"/>
      <c r="L37" s="109"/>
      <c r="M37" s="25"/>
      <c r="N37" s="91">
        <v>6</v>
      </c>
      <c r="O37" s="54"/>
      <c r="R37" s="28"/>
      <c r="S37" s="28"/>
      <c r="T37" s="45"/>
      <c r="U37" s="392" t="e">
        <f>VLOOKUP(X37,'пр.взв.'!B7:H70,2,FALSE)</f>
        <v>#N/A</v>
      </c>
      <c r="V37" s="392" t="e">
        <f>VLOOKUP(X37,'пр.взв.'!B7:H70,3,FALSE)</f>
        <v>#N/A</v>
      </c>
      <c r="W37" s="392" t="e">
        <f>VLOOKUP(X37,'пр.взв.'!B7:H70,4,FALSE)</f>
        <v>#N/A</v>
      </c>
      <c r="X37" s="316">
        <v>32</v>
      </c>
    </row>
    <row r="38" spans="1:24" ht="12.75" customHeight="1" thickBot="1">
      <c r="A38" s="328"/>
      <c r="B38" s="393"/>
      <c r="C38" s="393"/>
      <c r="D38" s="393"/>
      <c r="E38" s="39"/>
      <c r="F38" s="39"/>
      <c r="G38" s="39"/>
      <c r="H38" s="50"/>
      <c r="I38" s="41"/>
      <c r="J38" s="41"/>
      <c r="K38" s="112"/>
      <c r="L38" s="91">
        <v>8</v>
      </c>
      <c r="M38" s="79"/>
      <c r="N38" s="112" t="s">
        <v>194</v>
      </c>
      <c r="O38" s="15"/>
      <c r="Q38" s="40"/>
      <c r="R38" s="28"/>
      <c r="S38" s="28"/>
      <c r="T38" s="39"/>
      <c r="U38" s="393"/>
      <c r="V38" s="393"/>
      <c r="W38" s="393"/>
      <c r="X38" s="336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2"/>
      <c r="M39" s="18">
        <v>28</v>
      </c>
      <c r="N39" s="79"/>
      <c r="O39" s="115">
        <v>6</v>
      </c>
      <c r="P39" s="117">
        <f>O39</f>
        <v>6</v>
      </c>
      <c r="Q39" s="39"/>
      <c r="R39" s="41"/>
      <c r="S39" s="28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F40" s="129" t="str">
        <f>HYPERLINK('[1]реквизиты'!$G$6)</f>
        <v>С.Г. Шкедов</v>
      </c>
      <c r="G40" s="30"/>
      <c r="I40" s="30"/>
      <c r="J40" s="51"/>
      <c r="K40" s="109"/>
      <c r="L40" s="18">
        <v>28</v>
      </c>
      <c r="M40" s="56" t="s">
        <v>202</v>
      </c>
      <c r="N40" s="92"/>
      <c r="O40" s="56" t="s">
        <v>195</v>
      </c>
      <c r="P40" s="15"/>
      <c r="Q40" s="395" t="str">
        <f>VLOOKUP(P39,'пр.взв.'!B7:F70,2,FALSE)</f>
        <v>Агаев Эльшан Кемран оглы</v>
      </c>
      <c r="R40" s="396"/>
      <c r="S40" s="396"/>
      <c r="T40" s="397"/>
    </row>
    <row r="41" spans="1:20" ht="12.75" customHeight="1" thickBot="1">
      <c r="A41" s="30"/>
      <c r="B41" s="30"/>
      <c r="C41" s="128"/>
      <c r="D41" s="120"/>
      <c r="E41" s="15"/>
      <c r="F41" s="130" t="str">
        <f>HYPERLINK('[1]реквизиты'!$G$7)</f>
        <v>/ г. Владивосток /</v>
      </c>
      <c r="H41" s="30"/>
      <c r="I41" s="30"/>
      <c r="J41" s="131"/>
      <c r="K41" s="91"/>
      <c r="L41" s="109"/>
      <c r="M41" s="91"/>
      <c r="N41" s="23">
        <v>17</v>
      </c>
      <c r="O41" s="15"/>
      <c r="P41" s="15"/>
      <c r="Q41" s="398"/>
      <c r="R41" s="399"/>
      <c r="S41" s="399"/>
      <c r="T41" s="400"/>
    </row>
    <row r="42" spans="1:43" ht="12.75" customHeight="1">
      <c r="A42" s="126" t="str">
        <f>HYPERLINK('[1]реквизиты'!$A$8)</f>
        <v>Гл. секретарь, судья МК</v>
      </c>
      <c r="B42" s="30"/>
      <c r="C42" s="128"/>
      <c r="D42" s="120"/>
      <c r="E42" s="15"/>
      <c r="F42" s="129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8"/>
      <c r="D43" s="148"/>
      <c r="E43" s="148"/>
      <c r="F43" s="130" t="str">
        <f>HYPERLINK('[1]реквизиты'!$G$9)</f>
        <v>/  г. Рязань /</v>
      </c>
      <c r="H43" s="121"/>
      <c r="I43" s="121"/>
      <c r="J43" s="121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2">
        <f>HYPERLINK('[1]реквизиты'!$A$20)</f>
      </c>
      <c r="B44" s="123"/>
      <c r="C44" s="124"/>
      <c r="D44" s="124"/>
      <c r="E44" s="58"/>
      <c r="F44" s="124"/>
      <c r="G44" s="125">
        <f>HYPERLINK('[1]реквизиты'!$G$20)</f>
      </c>
      <c r="H44" s="58"/>
      <c r="I44" s="58"/>
      <c r="J44" s="124"/>
      <c r="K44" s="15"/>
      <c r="L44" s="15"/>
      <c r="M44" s="15"/>
      <c r="N44" s="15"/>
      <c r="O44" s="41"/>
      <c r="P44" s="106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2011-11-25T14:14:42Z</cp:lastPrinted>
  <dcterms:created xsi:type="dcterms:W3CDTF">1996-10-08T23:32:33Z</dcterms:created>
  <dcterms:modified xsi:type="dcterms:W3CDTF">2011-11-26T07:02:18Z</dcterms:modified>
  <cp:category/>
  <cp:version/>
  <cp:contentType/>
  <cp:contentStatus/>
</cp:coreProperties>
</file>