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<sst xmlns="http://schemas.openxmlformats.org/spreadsheetml/2006/main" count="350" uniqueCount="137">
  <si>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</si>
  <si>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</si>
  <si>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</si>
  <si>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</si>
  <si>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</si>
  <si>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</si>
  <si>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</si>
  <si>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</si>
  <si>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</si>
  <si>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</si>
  <si>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</si>
  <si>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</si>
  <si>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</si>
  <si>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</si>
  <si>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</si>
  <si>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</si>
  <si>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</si>
  <si>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</si>
  <si>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</si>
  <si>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</si>
  <si>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</si>
  <si>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</si>
  <si>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</si>
  <si>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</si>
  <si>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</si>
  <si>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</si>
  <si>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</si>
  <si>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</si>
  <si>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</si>
  <si>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</si>
  <si>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</si>
  <si>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</si>
  <si>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</si>
  <si>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</si>
  <si>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</si>
  <si>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</si>
  <si>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</si>
  <si>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</si>
  <si>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</si>
  <si>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</si>
  <si>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</si>
  <si>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</si>
  <si>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</si>
  <si>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</si>
  <si>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</si>
  <si>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</si>
  <si>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</si>
  <si>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</si>
  <si>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</si>
  <si>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</si>
  <si>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</si>
  <si>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</si>
  <si>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</si>
  <si>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</si>
  <si>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</si>
  <si>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</si>
  <si>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</si>
  <si>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</si>
  <si>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</si>
  <si>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</si>
  <si>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</si>
  <si>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</si>
  <si>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</si>
  <si>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PAPUNASHVILI Giorgi</t>
  </si>
  <si>
    <t>GEO</t>
  </si>
  <si>
    <t>Папуношвили Гиорги</t>
  </si>
  <si>
    <t>ГРУ</t>
  </si>
  <si>
    <t>EVSTIGNEEV Aleksey</t>
  </si>
  <si>
    <t>EST</t>
  </si>
  <si>
    <t>Евстигнеев Алексей</t>
  </si>
  <si>
    <t>ЭСТ</t>
  </si>
  <si>
    <t>REDJIEPOV Adem</t>
  </si>
  <si>
    <t>BGR</t>
  </si>
  <si>
    <t>БОЛ</t>
  </si>
  <si>
    <t>MITROVICH Dragon</t>
  </si>
  <si>
    <t>SRB</t>
  </si>
  <si>
    <t>Митрович Драгон</t>
  </si>
  <si>
    <t>СРБ</t>
  </si>
  <si>
    <t>BARLIT Anton</t>
  </si>
  <si>
    <t>LTU</t>
  </si>
  <si>
    <t>Барлит Антон</t>
  </si>
  <si>
    <t>ЛИТ</t>
  </si>
  <si>
    <t>SCHMIT Charly</t>
  </si>
  <si>
    <t>FRA</t>
  </si>
  <si>
    <t>Шмит Чарли</t>
  </si>
  <si>
    <t>ФРА</t>
  </si>
  <si>
    <t>Yemelyanau Tsimafei</t>
  </si>
  <si>
    <t>1992 ms</t>
  </si>
  <si>
    <t>BLR</t>
  </si>
  <si>
    <t xml:space="preserve">Емельянов Тимофей </t>
  </si>
  <si>
    <t>БЛР</t>
  </si>
  <si>
    <t>GULIYEV Zulfugar</t>
  </si>
  <si>
    <t>AZE</t>
  </si>
  <si>
    <t>Гулиев Зулфугар</t>
  </si>
  <si>
    <t>АЗЕ</t>
  </si>
  <si>
    <t>DEDICH Nerman</t>
  </si>
  <si>
    <t>SVN</t>
  </si>
  <si>
    <t>Дедич Нерман</t>
  </si>
  <si>
    <t>СЛВ</t>
  </si>
  <si>
    <t>GOGU Dragos Gabriel</t>
  </si>
  <si>
    <t>ROU</t>
  </si>
  <si>
    <t>Гогу Драгос Габриел</t>
  </si>
  <si>
    <t>РУМ</t>
  </si>
  <si>
    <t>MARGARYAN Hakob</t>
  </si>
  <si>
    <t>ARM</t>
  </si>
  <si>
    <t>Маргарян Хакоб</t>
  </si>
  <si>
    <t>АРМ</t>
  </si>
  <si>
    <t>LEBEDEV Georgy</t>
  </si>
  <si>
    <t>1991 cms</t>
  </si>
  <si>
    <t>RUS</t>
  </si>
  <si>
    <t>Лебедев Георгий</t>
  </si>
  <si>
    <t>РОС</t>
  </si>
  <si>
    <t>2</t>
  </si>
  <si>
    <t>11</t>
  </si>
  <si>
    <t>12</t>
  </si>
  <si>
    <t>14</t>
  </si>
  <si>
    <t>20</t>
  </si>
  <si>
    <t>21</t>
  </si>
  <si>
    <t>22</t>
  </si>
  <si>
    <t>23</t>
  </si>
  <si>
    <t>27</t>
  </si>
  <si>
    <t>34</t>
  </si>
  <si>
    <t>41</t>
  </si>
  <si>
    <t>47</t>
  </si>
  <si>
    <t>Weight category 74M  кg.                             Весовая категория  74    кг</t>
  </si>
  <si>
    <t>Реджtпов Адем</t>
  </si>
  <si>
    <t>7</t>
  </si>
  <si>
    <t>6</t>
  </si>
  <si>
    <t>8</t>
  </si>
  <si>
    <t>5</t>
  </si>
  <si>
    <t>1</t>
  </si>
  <si>
    <t>10</t>
  </si>
  <si>
    <t>9</t>
  </si>
  <si>
    <t>4</t>
  </si>
  <si>
    <t>7-8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</si>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</sst>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15" applyFont="1" applyAlignment="1">
      <alignment/>
    </xf>
    <xf numFmtId="0" fontId="14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2" fillId="0" borderId="4" xfId="15" applyNumberFormat="1" applyFont="1" applyFill="1" applyBorder="1" applyAlignment="1">
      <alignment horizontal="center" vertical="center" wrapText="1"/>
    </xf>
    <xf numFmtId="0" fontId="12" fillId="0" borderId="19" xfId="15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" fontId="13" fillId="0" borderId="21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33" fillId="0" borderId="19" xfId="15" applyFont="1" applyBorder="1" applyAlignment="1">
      <alignment horizontal="left" vertical="center" wrapText="1"/>
    </xf>
    <xf numFmtId="0" fontId="34" fillId="0" borderId="19" xfId="15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49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8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178" fontId="20" fillId="0" borderId="39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2" xfId="15" applyFont="1" applyFill="1" applyBorder="1" applyAlignment="1" applyProtection="1">
      <alignment horizontal="center" vertical="center" wrapText="1"/>
      <protection/>
    </xf>
    <xf numFmtId="0" fontId="0" fillId="0" borderId="43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32" fillId="2" borderId="0" xfId="15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8" fillId="5" borderId="45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18" xfId="15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2" xfId="15" applyNumberFormat="1" applyFont="1" applyFill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2" xfId="15" applyNumberFormat="1" applyFont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5" fillId="8" borderId="41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2" xfId="15" applyNumberFormat="1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5" fillId="0" borderId="0" xfId="15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6" fillId="0" borderId="4" xfId="15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0962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0393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0488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648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6202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830550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276350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333375</xdr:colOff>
      <xdr:row>46</xdr:row>
      <xdr:rowOff>114300</xdr:rowOff>
    </xdr:from>
    <xdr:to>
      <xdr:col>13</xdr:col>
      <xdr:colOff>323850</xdr:colOff>
      <xdr:row>49</xdr:row>
      <xdr:rowOff>190500</xdr:rowOff>
    </xdr:to>
    <xdr:pic>
      <xdr:nvPicPr>
        <xdr:cNvPr id="10" name="Picture 6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217" t="29072" r="16069" b="24163"/>
        <a:stretch>
          <a:fillRect/>
        </a:stretch>
      </xdr:blipFill>
      <xdr:spPr>
        <a:xfrm>
          <a:off x="5029200" y="8458200"/>
          <a:ext cx="1838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49</xdr:row>
      <xdr:rowOff>19050</xdr:rowOff>
    </xdr:from>
    <xdr:to>
      <xdr:col>12</xdr:col>
      <xdr:colOff>1200150</xdr:colOff>
      <xdr:row>54</xdr:row>
      <xdr:rowOff>47625</xdr:rowOff>
    </xdr:to>
    <xdr:pic>
      <xdr:nvPicPr>
        <xdr:cNvPr id="11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895350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F1">
      <selection activeCell="K1" sqref="J1:R5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54" t="s">
        <v>27</v>
      </c>
      <c r="C1" s="154"/>
      <c r="D1" s="154"/>
      <c r="E1" s="154"/>
      <c r="F1" s="154"/>
      <c r="G1" s="154"/>
      <c r="H1" s="154"/>
      <c r="I1" s="154"/>
      <c r="J1" s="92"/>
      <c r="K1" s="154" t="s">
        <v>27</v>
      </c>
      <c r="L1" s="154"/>
      <c r="M1" s="154"/>
      <c r="N1" s="154"/>
      <c r="O1" s="154"/>
      <c r="P1" s="154"/>
      <c r="Q1" s="154"/>
      <c r="R1" s="154"/>
    </row>
    <row r="2" spans="2:18" ht="15.75">
      <c r="B2" s="155" t="str">
        <f>'пр.взв.'!A4</f>
        <v>Weight category 74M  кg.                             Весовая категория  74    кг</v>
      </c>
      <c r="C2" s="156"/>
      <c r="D2" s="156"/>
      <c r="E2" s="156"/>
      <c r="F2" s="156"/>
      <c r="G2" s="156"/>
      <c r="H2" s="156"/>
      <c r="I2" s="156"/>
      <c r="J2" s="93"/>
      <c r="K2" s="155" t="str">
        <f>'пр.взв.'!A4</f>
        <v>Weight category 74M  кg.                             Весовая категория  74    кг</v>
      </c>
      <c r="L2" s="156"/>
      <c r="M2" s="156"/>
      <c r="N2" s="156"/>
      <c r="O2" s="156"/>
      <c r="P2" s="156"/>
      <c r="Q2" s="156"/>
      <c r="R2" s="156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196" t="s">
        <v>31</v>
      </c>
      <c r="B4" s="157" t="s">
        <v>4</v>
      </c>
      <c r="C4" s="159" t="s">
        <v>5</v>
      </c>
      <c r="D4" s="159" t="s">
        <v>6</v>
      </c>
      <c r="E4" s="159" t="s">
        <v>14</v>
      </c>
      <c r="F4" s="161" t="s">
        <v>15</v>
      </c>
      <c r="G4" s="162" t="s">
        <v>17</v>
      </c>
      <c r="H4" s="164" t="s">
        <v>18</v>
      </c>
      <c r="I4" s="166" t="s">
        <v>16</v>
      </c>
      <c r="J4" s="196" t="s">
        <v>31</v>
      </c>
      <c r="K4" s="168" t="s">
        <v>4</v>
      </c>
      <c r="L4" s="159" t="s">
        <v>5</v>
      </c>
      <c r="M4" s="159" t="s">
        <v>6</v>
      </c>
      <c r="N4" s="159" t="s">
        <v>14</v>
      </c>
      <c r="O4" s="161" t="s">
        <v>15</v>
      </c>
      <c r="P4" s="162" t="s">
        <v>17</v>
      </c>
      <c r="Q4" s="164" t="s">
        <v>18</v>
      </c>
      <c r="R4" s="166" t="s">
        <v>16</v>
      </c>
    </row>
    <row r="5" spans="1:18" ht="13.5" customHeight="1" hidden="1" thickBot="1">
      <c r="A5" s="197"/>
      <c r="B5" s="158" t="s">
        <v>4</v>
      </c>
      <c r="C5" s="160" t="s">
        <v>5</v>
      </c>
      <c r="D5" s="160" t="s">
        <v>6</v>
      </c>
      <c r="E5" s="160" t="s">
        <v>14</v>
      </c>
      <c r="F5" s="160" t="s">
        <v>15</v>
      </c>
      <c r="G5" s="163"/>
      <c r="H5" s="165"/>
      <c r="I5" s="167" t="s">
        <v>16</v>
      </c>
      <c r="J5" s="197"/>
      <c r="K5" s="153" t="s">
        <v>4</v>
      </c>
      <c r="L5" s="160" t="s">
        <v>5</v>
      </c>
      <c r="M5" s="160" t="s">
        <v>6</v>
      </c>
      <c r="N5" s="160" t="s">
        <v>14</v>
      </c>
      <c r="O5" s="160" t="s">
        <v>15</v>
      </c>
      <c r="P5" s="163"/>
      <c r="Q5" s="165"/>
      <c r="R5" s="167" t="s">
        <v>16</v>
      </c>
    </row>
    <row r="6" spans="1:18" ht="12.75" customHeight="1" hidden="1">
      <c r="A6" s="198">
        <v>1</v>
      </c>
      <c r="B6" s="152">
        <v>1</v>
      </c>
      <c r="C6" s="149" t="str">
        <f>VLOOKUP(B6,'пр.взв.'!B7:E36,2,FALSE)</f>
        <v>PAPUNASHVILI Giorgi</v>
      </c>
      <c r="D6" s="151">
        <f>VLOOKUP(B6,'пр.взв.'!B7:F36,3,FALSE)</f>
        <v>1991</v>
      </c>
      <c r="E6" s="151" t="str">
        <f>VLOOKUP(B6,'пр.взв.'!B7:G36,4,FALSE)</f>
        <v>GEO</v>
      </c>
      <c r="F6" s="147"/>
      <c r="G6" s="169"/>
      <c r="H6" s="170"/>
      <c r="I6" s="172"/>
      <c r="J6" s="203">
        <v>4</v>
      </c>
      <c r="K6" s="152">
        <v>2</v>
      </c>
      <c r="L6" s="149" t="str">
        <f>VLOOKUP(K6,'пр.взв.'!B7:E36,2,FALSE)</f>
        <v>EVSTIGNEEV Aleksey</v>
      </c>
      <c r="M6" s="151">
        <f>VLOOKUP(K6,'пр.взв.'!B7:F36,3,FALSE)</f>
        <v>1992</v>
      </c>
      <c r="N6" s="151" t="str">
        <f>VLOOKUP(K6,'пр.взв.'!B7:G36,4,FALSE)</f>
        <v>EST</v>
      </c>
      <c r="O6" s="147"/>
      <c r="P6" s="169"/>
      <c r="Q6" s="170"/>
      <c r="R6" s="172"/>
    </row>
    <row r="7" spans="1:18" ht="12.75" customHeight="1" hidden="1">
      <c r="A7" s="199"/>
      <c r="B7" s="148"/>
      <c r="C7" s="150"/>
      <c r="D7" s="146"/>
      <c r="E7" s="146"/>
      <c r="F7" s="146"/>
      <c r="G7" s="146"/>
      <c r="H7" s="171"/>
      <c r="I7" s="173"/>
      <c r="J7" s="204"/>
      <c r="K7" s="148"/>
      <c r="L7" s="150"/>
      <c r="M7" s="146"/>
      <c r="N7" s="146"/>
      <c r="O7" s="146"/>
      <c r="P7" s="146"/>
      <c r="Q7" s="171"/>
      <c r="R7" s="173"/>
    </row>
    <row r="8" spans="1:18" ht="12.75" customHeight="1" hidden="1">
      <c r="A8" s="199"/>
      <c r="B8" s="148">
        <v>9</v>
      </c>
      <c r="C8" s="175" t="str">
        <f>VLOOKUP(B8,'пр.взв.'!B7:E36,2,FALSE)</f>
        <v>DEDICH Nerman</v>
      </c>
      <c r="D8" s="177">
        <f>VLOOKUP(B8,'пр.взв.'!B7:F36,3,FALSE)</f>
        <v>1992</v>
      </c>
      <c r="E8" s="177" t="str">
        <f>VLOOKUP(B8,'пр.взв.'!B7:G36,4,FALSE)</f>
        <v>SVN</v>
      </c>
      <c r="F8" s="179"/>
      <c r="G8" s="179"/>
      <c r="H8" s="181"/>
      <c r="I8" s="181"/>
      <c r="J8" s="204"/>
      <c r="K8" s="148">
        <v>10</v>
      </c>
      <c r="L8" s="175" t="str">
        <f>VLOOKUP(K8,'пр.взв.'!B7:E36,2,FALSE)</f>
        <v>GOGU Dragos Gabriel</v>
      </c>
      <c r="M8" s="177">
        <f>VLOOKUP(K8,'пр.взв.'!B7:F36,3,FALSE)</f>
        <v>1991</v>
      </c>
      <c r="N8" s="151" t="str">
        <f>VLOOKUP(K8,'пр.взв.'!B7:G38,4,FALSE)</f>
        <v>ROU</v>
      </c>
      <c r="O8" s="179"/>
      <c r="P8" s="179"/>
      <c r="Q8" s="181"/>
      <c r="R8" s="181"/>
    </row>
    <row r="9" spans="1:18" ht="13.5" customHeight="1" hidden="1" thickBot="1">
      <c r="A9" s="200"/>
      <c r="B9" s="174"/>
      <c r="C9" s="176"/>
      <c r="D9" s="178"/>
      <c r="E9" s="178"/>
      <c r="F9" s="180"/>
      <c r="G9" s="180"/>
      <c r="H9" s="182"/>
      <c r="I9" s="182"/>
      <c r="J9" s="205"/>
      <c r="K9" s="174"/>
      <c r="L9" s="176"/>
      <c r="M9" s="178"/>
      <c r="N9" s="146"/>
      <c r="O9" s="180"/>
      <c r="P9" s="180"/>
      <c r="Q9" s="182"/>
      <c r="R9" s="182"/>
    </row>
    <row r="10" spans="1:18" ht="12.75" customHeight="1" hidden="1">
      <c r="A10" s="198">
        <v>2</v>
      </c>
      <c r="B10" s="152">
        <v>5</v>
      </c>
      <c r="C10" s="183" t="str">
        <f>VLOOKUP(B10,'пр.взв.'!B7:E36,2,FALSE)</f>
        <v>BARLIT Anton</v>
      </c>
      <c r="D10" s="184">
        <f>VLOOKUP(B10,'пр.взв.'!B7:F36,3,FALSE)</f>
        <v>1991</v>
      </c>
      <c r="E10" s="184" t="str">
        <f>VLOOKUP(B10,'пр.взв.'!B7:G36,4,FALSE)</f>
        <v>LTU</v>
      </c>
      <c r="F10" s="185"/>
      <c r="G10" s="186"/>
      <c r="H10" s="187"/>
      <c r="I10" s="184"/>
      <c r="J10" s="203">
        <v>6</v>
      </c>
      <c r="K10" s="152">
        <v>6</v>
      </c>
      <c r="L10" s="183" t="str">
        <f>VLOOKUP(K10,'пр.взв.'!B7:E36,2,FALSE)</f>
        <v>SCHMIT Charly</v>
      </c>
      <c r="M10" s="184">
        <f>VLOOKUP(K10,'пр.взв.'!B7:F36,3,FALSE)</f>
        <v>1991</v>
      </c>
      <c r="N10" s="184" t="str">
        <f>VLOOKUP(K10,'пр.взв.'!B7:G40,4,FALSE)</f>
        <v>FRA</v>
      </c>
      <c r="O10" s="185"/>
      <c r="P10" s="186"/>
      <c r="Q10" s="187"/>
      <c r="R10" s="184"/>
    </row>
    <row r="11" spans="1:18" ht="12.75" customHeight="1" hidden="1">
      <c r="A11" s="199"/>
      <c r="B11" s="148"/>
      <c r="C11" s="150"/>
      <c r="D11" s="146"/>
      <c r="E11" s="146"/>
      <c r="F11" s="146"/>
      <c r="G11" s="146"/>
      <c r="H11" s="171"/>
      <c r="I11" s="173"/>
      <c r="J11" s="204"/>
      <c r="K11" s="148"/>
      <c r="L11" s="150"/>
      <c r="M11" s="146"/>
      <c r="N11" s="146"/>
      <c r="O11" s="146"/>
      <c r="P11" s="146"/>
      <c r="Q11" s="171"/>
      <c r="R11" s="173"/>
    </row>
    <row r="12" spans="1:18" ht="12.75" customHeight="1" hidden="1">
      <c r="A12" s="199"/>
      <c r="B12" s="148">
        <v>13</v>
      </c>
      <c r="C12" s="175" t="e">
        <f>VLOOKUP(B12,'пр.взв.'!B7:E36,2,FALSE)</f>
        <v>#N/A</v>
      </c>
      <c r="D12" s="177" t="e">
        <f>VLOOKUP(B12,'пр.взв.'!B7:F36,3,FALSE)</f>
        <v>#N/A</v>
      </c>
      <c r="E12" s="177" t="e">
        <f>VLOOKUP(B12,'пр.взв.'!B7:G36,4,FALSE)</f>
        <v>#N/A</v>
      </c>
      <c r="F12" s="179"/>
      <c r="G12" s="179"/>
      <c r="H12" s="181"/>
      <c r="I12" s="181"/>
      <c r="J12" s="204"/>
      <c r="K12" s="148">
        <v>14</v>
      </c>
      <c r="L12" s="175">
        <f>VLOOKUP(K12,'пр.взв.'!B7:E36,2,FALSE)</f>
        <v>0</v>
      </c>
      <c r="M12" s="177">
        <f>VLOOKUP(K12,'пр.взв.'!B7:F36,3,FALSE)</f>
        <v>0</v>
      </c>
      <c r="N12" s="177">
        <f>VLOOKUP(K12,'пр.взв.'!B7:G42,4,FALSE)</f>
        <v>0</v>
      </c>
      <c r="O12" s="179"/>
      <c r="P12" s="179"/>
      <c r="Q12" s="181"/>
      <c r="R12" s="181"/>
    </row>
    <row r="13" spans="1:18" ht="12.75" customHeight="1" hidden="1" thickBot="1">
      <c r="A13" s="200"/>
      <c r="B13" s="174"/>
      <c r="C13" s="176"/>
      <c r="D13" s="178"/>
      <c r="E13" s="178"/>
      <c r="F13" s="180"/>
      <c r="G13" s="180"/>
      <c r="H13" s="182"/>
      <c r="I13" s="182"/>
      <c r="J13" s="205"/>
      <c r="K13" s="174"/>
      <c r="L13" s="176"/>
      <c r="M13" s="178"/>
      <c r="N13" s="178"/>
      <c r="O13" s="180"/>
      <c r="P13" s="180"/>
      <c r="Q13" s="182"/>
      <c r="R13" s="182"/>
    </row>
    <row r="14" spans="1:18" ht="12.75" customHeight="1" hidden="1">
      <c r="A14" s="198">
        <v>3</v>
      </c>
      <c r="B14" s="152">
        <v>3</v>
      </c>
      <c r="C14" s="149" t="str">
        <f>VLOOKUP(B14,'пр.взв.'!B7:E36,2,FALSE)</f>
        <v>REDJIEPOV Adem</v>
      </c>
      <c r="D14" s="151">
        <f>VLOOKUP(B14,'пр.взв.'!B7:F36,3,FALSE)</f>
        <v>1992</v>
      </c>
      <c r="E14" s="151" t="str">
        <f>VLOOKUP(B14,'пр.взв.'!B7:G36,4,FALSE)</f>
        <v>BGR</v>
      </c>
      <c r="F14" s="147"/>
      <c r="G14" s="169"/>
      <c r="H14" s="170"/>
      <c r="I14" s="172"/>
      <c r="J14" s="203">
        <v>5</v>
      </c>
      <c r="K14" s="152">
        <v>4</v>
      </c>
      <c r="L14" s="149" t="str">
        <f>VLOOKUP(K14,'пр.взв.'!B7:E36,2,FALSE)</f>
        <v>MITROVICH Dragon</v>
      </c>
      <c r="M14" s="151">
        <f>VLOOKUP(K14,'пр.взв.'!B7:F36,3,FALSE)</f>
        <v>1991</v>
      </c>
      <c r="N14" s="184" t="str">
        <f>VLOOKUP(K14,'пр.взв.'!B7:G44,4,FALSE)</f>
        <v>SRB</v>
      </c>
      <c r="O14" s="147"/>
      <c r="P14" s="169"/>
      <c r="Q14" s="170"/>
      <c r="R14" s="172"/>
    </row>
    <row r="15" spans="1:18" ht="12.75" customHeight="1" hidden="1">
      <c r="A15" s="199"/>
      <c r="B15" s="148"/>
      <c r="C15" s="150"/>
      <c r="D15" s="146"/>
      <c r="E15" s="146"/>
      <c r="F15" s="146"/>
      <c r="G15" s="146"/>
      <c r="H15" s="171"/>
      <c r="I15" s="173"/>
      <c r="J15" s="204"/>
      <c r="K15" s="148"/>
      <c r="L15" s="150"/>
      <c r="M15" s="146"/>
      <c r="N15" s="146"/>
      <c r="O15" s="146"/>
      <c r="P15" s="146"/>
      <c r="Q15" s="171"/>
      <c r="R15" s="173"/>
    </row>
    <row r="16" spans="1:18" ht="12.75" customHeight="1" hidden="1">
      <c r="A16" s="199"/>
      <c r="B16" s="148">
        <v>11</v>
      </c>
      <c r="C16" s="175" t="str">
        <f>VLOOKUP(B16,'пр.взв.'!B15:E30,2,FALSE)</f>
        <v>MARGARYAN Hakob</v>
      </c>
      <c r="D16" s="177">
        <f>VLOOKUP(B16,'пр.взв.'!B15:F30,3,FALSE)</f>
        <v>1991</v>
      </c>
      <c r="E16" s="177" t="str">
        <f>VLOOKUP(B16,'пр.взв.'!B15:G30,4,FALSE)</f>
        <v>ARM</v>
      </c>
      <c r="F16" s="179"/>
      <c r="G16" s="179"/>
      <c r="H16" s="181"/>
      <c r="I16" s="181"/>
      <c r="J16" s="204"/>
      <c r="K16" s="148">
        <v>12</v>
      </c>
      <c r="L16" s="175" t="str">
        <f>VLOOKUP(K16,'пр.взв.'!B7:E36,2,FALSE)</f>
        <v>LEBEDEV Georgy</v>
      </c>
      <c r="M16" s="177" t="str">
        <f>VLOOKUP(K16,'пр.взв.'!B7:F36,3,FALSE)</f>
        <v>1991 cms</v>
      </c>
      <c r="N16" s="177" t="str">
        <f>VLOOKUP(K16,'пр.взв.'!B7:G46,4,FALSE)</f>
        <v>RUS</v>
      </c>
      <c r="O16" s="179"/>
      <c r="P16" s="179"/>
      <c r="Q16" s="181"/>
      <c r="R16" s="181"/>
    </row>
    <row r="17" spans="1:18" ht="13.5" customHeight="1" hidden="1" thickBot="1">
      <c r="A17" s="200"/>
      <c r="B17" s="174"/>
      <c r="C17" s="176"/>
      <c r="D17" s="178"/>
      <c r="E17" s="178"/>
      <c r="F17" s="180"/>
      <c r="G17" s="180"/>
      <c r="H17" s="182"/>
      <c r="I17" s="182"/>
      <c r="J17" s="205"/>
      <c r="K17" s="174"/>
      <c r="L17" s="176"/>
      <c r="M17" s="178"/>
      <c r="N17" s="178"/>
      <c r="O17" s="180"/>
      <c r="P17" s="180"/>
      <c r="Q17" s="182"/>
      <c r="R17" s="182"/>
    </row>
    <row r="18" spans="1:18" ht="12.75" customHeight="1" hidden="1">
      <c r="A18" s="198">
        <v>4</v>
      </c>
      <c r="B18" s="152">
        <v>7</v>
      </c>
      <c r="C18" s="149" t="str">
        <f>VLOOKUP(B18,'пр.взв.'!B15:E30,2,FALSE)</f>
        <v>Yemelyanau Tsimafei</v>
      </c>
      <c r="D18" s="151" t="str">
        <f>VLOOKUP(B18,'пр.взв.'!B15:F30,3,FALSE)</f>
        <v>1992 ms</v>
      </c>
      <c r="E18" s="151" t="str">
        <f>VLOOKUP(B18,'пр.взв.'!B15:G30,4,FALSE)</f>
        <v>BLR</v>
      </c>
      <c r="F18" s="146"/>
      <c r="G18" s="188"/>
      <c r="H18" s="171"/>
      <c r="I18" s="177"/>
      <c r="J18" s="203">
        <v>8</v>
      </c>
      <c r="K18" s="152">
        <v>8</v>
      </c>
      <c r="L18" s="149" t="str">
        <f>VLOOKUP(K18,'пр.взв.'!B7:E36,2,FALSE)</f>
        <v>GULIYEV Zulfugar</v>
      </c>
      <c r="M18" s="151">
        <f>VLOOKUP(K18,'пр.взв.'!B7:F36,3,FALSE)</f>
        <v>1991</v>
      </c>
      <c r="N18" s="184" t="str">
        <f>VLOOKUP(K18,'пр.взв.'!B7:G48,4,FALSE)</f>
        <v>AZE</v>
      </c>
      <c r="O18" s="146"/>
      <c r="P18" s="188"/>
      <c r="Q18" s="171"/>
      <c r="R18" s="177"/>
    </row>
    <row r="19" spans="1:18" ht="12.75" customHeight="1" hidden="1">
      <c r="A19" s="199"/>
      <c r="B19" s="148"/>
      <c r="C19" s="150"/>
      <c r="D19" s="146"/>
      <c r="E19" s="146"/>
      <c r="F19" s="146"/>
      <c r="G19" s="146"/>
      <c r="H19" s="171"/>
      <c r="I19" s="173"/>
      <c r="J19" s="204"/>
      <c r="K19" s="148"/>
      <c r="L19" s="150"/>
      <c r="M19" s="146"/>
      <c r="N19" s="146"/>
      <c r="O19" s="146"/>
      <c r="P19" s="146"/>
      <c r="Q19" s="171"/>
      <c r="R19" s="173"/>
    </row>
    <row r="20" spans="1:18" ht="12.75" customHeight="1" hidden="1">
      <c r="A20" s="199"/>
      <c r="B20" s="148">
        <v>15</v>
      </c>
      <c r="C20" s="175">
        <f>VLOOKUP(B20,'пр.взв.'!B7:E36,2,FALSE)</f>
        <v>0</v>
      </c>
      <c r="D20" s="177">
        <f>VLOOKUP(B20,'пр.взв.'!B7:F36,3,FALSE)</f>
        <v>0</v>
      </c>
      <c r="E20" s="177">
        <f>VLOOKUP(B20,'пр.взв.'!B7:G36,4,FALSE)</f>
        <v>0</v>
      </c>
      <c r="F20" s="179"/>
      <c r="G20" s="179"/>
      <c r="H20" s="181"/>
      <c r="I20" s="181"/>
      <c r="J20" s="204"/>
      <c r="K20" s="148">
        <v>16</v>
      </c>
      <c r="L20" s="175">
        <f>VLOOKUP(K20,'пр.взв.'!B7:E36,2,FALSE)</f>
        <v>0</v>
      </c>
      <c r="M20" s="177">
        <f>VLOOKUP(K20,'пр.взв.'!B7:F36,3,FALSE)</f>
        <v>0</v>
      </c>
      <c r="N20" s="177">
        <f>VLOOKUP(K20,'пр.взв.'!B7:G50,4,FALSE)</f>
        <v>0</v>
      </c>
      <c r="O20" s="179"/>
      <c r="P20" s="179"/>
      <c r="Q20" s="181"/>
      <c r="R20" s="181"/>
    </row>
    <row r="21" spans="1:18" ht="12.75" customHeight="1" hidden="1">
      <c r="A21" s="207"/>
      <c r="B21" s="148"/>
      <c r="C21" s="150"/>
      <c r="D21" s="146"/>
      <c r="E21" s="146"/>
      <c r="F21" s="147"/>
      <c r="G21" s="147"/>
      <c r="H21" s="172"/>
      <c r="I21" s="172"/>
      <c r="J21" s="206"/>
      <c r="K21" s="148"/>
      <c r="L21" s="150"/>
      <c r="M21" s="146"/>
      <c r="N21" s="146"/>
      <c r="O21" s="147"/>
      <c r="P21" s="147"/>
      <c r="Q21" s="172"/>
      <c r="R21" s="172"/>
    </row>
    <row r="22" ht="12.75" hidden="1"/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196" t="s">
        <v>31</v>
      </c>
      <c r="B24" s="157" t="s">
        <v>4</v>
      </c>
      <c r="C24" s="159" t="s">
        <v>5</v>
      </c>
      <c r="D24" s="159" t="s">
        <v>6</v>
      </c>
      <c r="E24" s="159" t="s">
        <v>14</v>
      </c>
      <c r="F24" s="161" t="s">
        <v>15</v>
      </c>
      <c r="G24" s="162" t="s">
        <v>17</v>
      </c>
      <c r="H24" s="164" t="s">
        <v>18</v>
      </c>
      <c r="I24" s="166" t="s">
        <v>16</v>
      </c>
      <c r="J24" s="196" t="s">
        <v>31</v>
      </c>
      <c r="K24" s="157" t="s">
        <v>4</v>
      </c>
      <c r="L24" s="159" t="s">
        <v>5</v>
      </c>
      <c r="M24" s="159" t="s">
        <v>6</v>
      </c>
      <c r="N24" s="159" t="s">
        <v>14</v>
      </c>
      <c r="O24" s="161" t="s">
        <v>15</v>
      </c>
      <c r="P24" s="162" t="s">
        <v>17</v>
      </c>
      <c r="Q24" s="164" t="s">
        <v>18</v>
      </c>
      <c r="R24" s="166" t="s">
        <v>16</v>
      </c>
    </row>
    <row r="25" spans="1:18" ht="13.5" customHeight="1" hidden="1" thickBot="1">
      <c r="A25" s="197"/>
      <c r="B25" s="158" t="s">
        <v>4</v>
      </c>
      <c r="C25" s="160" t="s">
        <v>5</v>
      </c>
      <c r="D25" s="160" t="s">
        <v>6</v>
      </c>
      <c r="E25" s="160" t="s">
        <v>14</v>
      </c>
      <c r="F25" s="160" t="s">
        <v>15</v>
      </c>
      <c r="G25" s="163"/>
      <c r="H25" s="165"/>
      <c r="I25" s="167" t="s">
        <v>16</v>
      </c>
      <c r="J25" s="197"/>
      <c r="K25" s="158" t="s">
        <v>4</v>
      </c>
      <c r="L25" s="160" t="s">
        <v>5</v>
      </c>
      <c r="M25" s="160" t="s">
        <v>6</v>
      </c>
      <c r="N25" s="160" t="s">
        <v>14</v>
      </c>
      <c r="O25" s="160" t="s">
        <v>15</v>
      </c>
      <c r="P25" s="163"/>
      <c r="Q25" s="165"/>
      <c r="R25" s="167" t="s">
        <v>16</v>
      </c>
    </row>
    <row r="26" spans="1:18" ht="12.75" customHeight="1" hidden="1">
      <c r="A26" s="203">
        <v>1</v>
      </c>
      <c r="B26" s="189">
        <v>1</v>
      </c>
      <c r="C26" s="149" t="str">
        <f>VLOOKUP(B26,'пр.взв.'!B7:E36,2,FALSE)</f>
        <v>PAPUNASHVILI Giorgi</v>
      </c>
      <c r="D26" s="151">
        <f>VLOOKUP(B26,'пр.взв.'!B7:F48,3,FALSE)</f>
        <v>1991</v>
      </c>
      <c r="E26" s="151" t="str">
        <f>VLOOKUP(B26,'пр.взв.'!B7:G48,4,FALSE)</f>
        <v>GEO</v>
      </c>
      <c r="F26" s="147"/>
      <c r="G26" s="169"/>
      <c r="H26" s="170"/>
      <c r="I26" s="172"/>
      <c r="J26" s="203">
        <v>3</v>
      </c>
      <c r="K26" s="189">
        <v>10</v>
      </c>
      <c r="L26" s="149" t="str">
        <f>VLOOKUP(K26,'пр.взв.'!B7:E48,2,FALSE)</f>
        <v>GOGU Dragos Gabriel</v>
      </c>
      <c r="M26" s="151">
        <f>VLOOKUP(K26,'пр.взв.'!B7:F48,3,FALSE)</f>
        <v>1991</v>
      </c>
      <c r="N26" s="184" t="str">
        <f>VLOOKUP(K26,'пр.взв.'!B7:G56,4,FALSE)</f>
        <v>ROU</v>
      </c>
      <c r="O26" s="147"/>
      <c r="P26" s="169"/>
      <c r="Q26" s="170"/>
      <c r="R26" s="172"/>
    </row>
    <row r="27" spans="1:18" ht="12.75" customHeight="1" hidden="1">
      <c r="A27" s="204"/>
      <c r="B27" s="190"/>
      <c r="C27" s="150"/>
      <c r="D27" s="146"/>
      <c r="E27" s="146"/>
      <c r="F27" s="146"/>
      <c r="G27" s="146"/>
      <c r="H27" s="171"/>
      <c r="I27" s="173"/>
      <c r="J27" s="204"/>
      <c r="K27" s="190"/>
      <c r="L27" s="150"/>
      <c r="M27" s="146"/>
      <c r="N27" s="146"/>
      <c r="O27" s="146"/>
      <c r="P27" s="146"/>
      <c r="Q27" s="171"/>
      <c r="R27" s="173"/>
    </row>
    <row r="28" spans="1:18" ht="12.75" customHeight="1" hidden="1">
      <c r="A28" s="204"/>
      <c r="B28" s="191">
        <v>5</v>
      </c>
      <c r="C28" s="175" t="str">
        <f>VLOOKUP(B28,'пр.взв.'!B7:E36,2,FALSE)</f>
        <v>BARLIT Anton</v>
      </c>
      <c r="D28" s="177">
        <f>VLOOKUP(B28,'пр.взв.'!B7:F40,3,FALSE)</f>
        <v>1991</v>
      </c>
      <c r="E28" s="177" t="str">
        <f>VLOOKUP(B28,'пр.взв.'!B7:G40,4,FALSE)</f>
        <v>LTU</v>
      </c>
      <c r="F28" s="179"/>
      <c r="G28" s="179"/>
      <c r="H28" s="181"/>
      <c r="I28" s="181"/>
      <c r="J28" s="204"/>
      <c r="K28" s="191">
        <v>6</v>
      </c>
      <c r="L28" s="175" t="str">
        <f>VLOOKUP(K28,'пр.взв.'!B7:E48,2,FALSE)</f>
        <v>SCHMIT Charly</v>
      </c>
      <c r="M28" s="177">
        <f>VLOOKUP(K28,'пр.взв.'!B7:F48,3,FALSE)</f>
        <v>1991</v>
      </c>
      <c r="N28" s="177" t="str">
        <f>VLOOKUP(K28,'пр.взв.'!B7:G58,4,FALSE)</f>
        <v>FRA</v>
      </c>
      <c r="O28" s="179"/>
      <c r="P28" s="179"/>
      <c r="Q28" s="181"/>
      <c r="R28" s="181"/>
    </row>
    <row r="29" spans="1:18" ht="13.5" customHeight="1" hidden="1" thickBot="1">
      <c r="A29" s="205"/>
      <c r="B29" s="192"/>
      <c r="C29" s="176"/>
      <c r="D29" s="178"/>
      <c r="E29" s="178"/>
      <c r="F29" s="180"/>
      <c r="G29" s="180"/>
      <c r="H29" s="182"/>
      <c r="I29" s="182"/>
      <c r="J29" s="205"/>
      <c r="K29" s="192"/>
      <c r="L29" s="176"/>
      <c r="M29" s="178"/>
      <c r="N29" s="178"/>
      <c r="O29" s="180"/>
      <c r="P29" s="180"/>
      <c r="Q29" s="182"/>
      <c r="R29" s="182"/>
    </row>
    <row r="30" spans="1:18" ht="12.75" customHeight="1" hidden="1">
      <c r="A30" s="203">
        <v>2</v>
      </c>
      <c r="B30" s="193">
        <v>11</v>
      </c>
      <c r="C30" s="149" t="str">
        <f>VLOOKUP(B30,'пр.взв.'!B7:E36,2,FALSE)</f>
        <v>MARGARYAN Hakob</v>
      </c>
      <c r="D30" s="151">
        <f>VLOOKUP(B30,'пр.взв.'!B7:F40,3,FALSE)</f>
        <v>1991</v>
      </c>
      <c r="E30" s="151" t="str">
        <f>VLOOKUP(B30,'пр.взв.'!B7:G40,4,FALSE)</f>
        <v>ARM</v>
      </c>
      <c r="F30" s="185"/>
      <c r="G30" s="186"/>
      <c r="H30" s="187"/>
      <c r="I30" s="184"/>
      <c r="J30" s="203">
        <v>4</v>
      </c>
      <c r="K30" s="193">
        <v>12</v>
      </c>
      <c r="L30" s="149" t="str">
        <f>VLOOKUP(K30,'пр.взв.'!B7:E48,2,FALSE)</f>
        <v>LEBEDEV Georgy</v>
      </c>
      <c r="M30" s="151" t="str">
        <f>VLOOKUP(K30,'пр.взв.'!B7:F48,3,FALSE)</f>
        <v>1991 cms</v>
      </c>
      <c r="N30" s="184" t="str">
        <f>VLOOKUP(K30,'пр.взв.'!B7:G60,4,FALSE)</f>
        <v>RUS</v>
      </c>
      <c r="O30" s="185"/>
      <c r="P30" s="186"/>
      <c r="Q30" s="187"/>
      <c r="R30" s="184"/>
    </row>
    <row r="31" spans="1:18" ht="12.75" customHeight="1" hidden="1">
      <c r="A31" s="204"/>
      <c r="B31" s="194"/>
      <c r="C31" s="150"/>
      <c r="D31" s="146"/>
      <c r="E31" s="146"/>
      <c r="F31" s="146"/>
      <c r="G31" s="146"/>
      <c r="H31" s="171"/>
      <c r="I31" s="173"/>
      <c r="J31" s="204"/>
      <c r="K31" s="194"/>
      <c r="L31" s="150"/>
      <c r="M31" s="146"/>
      <c r="N31" s="146"/>
      <c r="O31" s="146"/>
      <c r="P31" s="146"/>
      <c r="Q31" s="171"/>
      <c r="R31" s="173"/>
    </row>
    <row r="32" spans="1:18" ht="12.75" customHeight="1" hidden="1">
      <c r="A32" s="204"/>
      <c r="B32" s="191">
        <v>7</v>
      </c>
      <c r="C32" s="175" t="str">
        <f>VLOOKUP(B32,'пр.взв.'!B7:E36,2,FALSE)</f>
        <v>Yemelyanau Tsimafei</v>
      </c>
      <c r="D32" s="177" t="str">
        <f>VLOOKUP(B32,'пр.взв.'!B7:F48,3,FALSE)</f>
        <v>1992 ms</v>
      </c>
      <c r="E32" s="177" t="str">
        <f>VLOOKUP(B32,'пр.взв.'!B7:G48,4,FALSE)</f>
        <v>BLR</v>
      </c>
      <c r="F32" s="179"/>
      <c r="G32" s="179"/>
      <c r="H32" s="181"/>
      <c r="I32" s="181"/>
      <c r="J32" s="204"/>
      <c r="K32" s="191">
        <v>8</v>
      </c>
      <c r="L32" s="175" t="str">
        <f>VLOOKUP(K32,'пр.взв.'!B7:E48,2,FALSE)</f>
        <v>GULIYEV Zulfugar</v>
      </c>
      <c r="M32" s="177">
        <f>VLOOKUP(K32,'пр.взв.'!B7:F48,3,FALSE)</f>
        <v>1991</v>
      </c>
      <c r="N32" s="177" t="str">
        <f>VLOOKUP(K32,'пр.взв.'!B7:G62,4,FALSE)</f>
        <v>AZE</v>
      </c>
      <c r="O32" s="179"/>
      <c r="P32" s="179"/>
      <c r="Q32" s="181"/>
      <c r="R32" s="181"/>
    </row>
    <row r="33" spans="1:18" ht="12.75" customHeight="1" hidden="1">
      <c r="A33" s="206"/>
      <c r="B33" s="195"/>
      <c r="C33" s="150"/>
      <c r="D33" s="146"/>
      <c r="E33" s="146"/>
      <c r="F33" s="147"/>
      <c r="G33" s="147"/>
      <c r="H33" s="172"/>
      <c r="I33" s="172"/>
      <c r="J33" s="206"/>
      <c r="K33" s="195"/>
      <c r="L33" s="150"/>
      <c r="M33" s="146"/>
      <c r="N33" s="146"/>
      <c r="O33" s="147"/>
      <c r="P33" s="147"/>
      <c r="Q33" s="172"/>
      <c r="R33" s="172"/>
    </row>
    <row r="35" spans="3:18" ht="15" hidden="1">
      <c r="C35" s="201" t="s">
        <v>33</v>
      </c>
      <c r="D35" s="201"/>
      <c r="E35" s="201"/>
      <c r="F35" s="201"/>
      <c r="G35" s="201"/>
      <c r="H35" s="201"/>
      <c r="I35" s="201"/>
      <c r="L35" s="201" t="s">
        <v>33</v>
      </c>
      <c r="M35" s="201"/>
      <c r="N35" s="201"/>
      <c r="O35" s="201"/>
      <c r="P35" s="201"/>
      <c r="Q35" s="201"/>
      <c r="R35" s="201"/>
    </row>
    <row r="36" spans="2:18" ht="16.5" hidden="1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 hidden="1">
      <c r="A37" s="196" t="s">
        <v>31</v>
      </c>
      <c r="B37" s="193" t="s">
        <v>4</v>
      </c>
      <c r="C37" s="159" t="s">
        <v>5</v>
      </c>
      <c r="D37" s="159" t="s">
        <v>6</v>
      </c>
      <c r="E37" s="159" t="s">
        <v>14</v>
      </c>
      <c r="F37" s="161" t="s">
        <v>15</v>
      </c>
      <c r="G37" s="162" t="s">
        <v>17</v>
      </c>
      <c r="H37" s="164" t="s">
        <v>18</v>
      </c>
      <c r="I37" s="166" t="s">
        <v>16</v>
      </c>
      <c r="J37" s="196" t="s">
        <v>31</v>
      </c>
      <c r="K37" s="193" t="s">
        <v>4</v>
      </c>
      <c r="L37" s="159" t="s">
        <v>5</v>
      </c>
      <c r="M37" s="159" t="s">
        <v>6</v>
      </c>
      <c r="N37" s="159" t="s">
        <v>14</v>
      </c>
      <c r="O37" s="161" t="s">
        <v>15</v>
      </c>
      <c r="P37" s="162" t="s">
        <v>17</v>
      </c>
      <c r="Q37" s="164" t="s">
        <v>18</v>
      </c>
      <c r="R37" s="166" t="s">
        <v>16</v>
      </c>
    </row>
    <row r="38" spans="1:18" ht="13.5" customHeight="1" hidden="1" thickBot="1">
      <c r="A38" s="197"/>
      <c r="B38" s="202" t="s">
        <v>4</v>
      </c>
      <c r="C38" s="160" t="s">
        <v>5</v>
      </c>
      <c r="D38" s="160" t="s">
        <v>6</v>
      </c>
      <c r="E38" s="160" t="s">
        <v>14</v>
      </c>
      <c r="F38" s="160" t="s">
        <v>15</v>
      </c>
      <c r="G38" s="163"/>
      <c r="H38" s="165"/>
      <c r="I38" s="167" t="s">
        <v>16</v>
      </c>
      <c r="J38" s="197"/>
      <c r="K38" s="202" t="s">
        <v>4</v>
      </c>
      <c r="L38" s="160" t="s">
        <v>5</v>
      </c>
      <c r="M38" s="160" t="s">
        <v>6</v>
      </c>
      <c r="N38" s="160" t="s">
        <v>14</v>
      </c>
      <c r="O38" s="160" t="s">
        <v>15</v>
      </c>
      <c r="P38" s="163"/>
      <c r="Q38" s="165"/>
      <c r="R38" s="167" t="s">
        <v>16</v>
      </c>
    </row>
    <row r="39" spans="1:18" ht="12.75" customHeight="1" hidden="1">
      <c r="A39" s="203">
        <v>1</v>
      </c>
      <c r="B39" s="189">
        <v>1</v>
      </c>
      <c r="C39" s="149" t="str">
        <f>VLOOKUP(B39,'пр.взв.'!B7:E36,2,FALSE)</f>
        <v>PAPUNASHVILI Giorgi</v>
      </c>
      <c r="D39" s="151">
        <f>VLOOKUP(B39,'пр.взв.'!B7:F49,3,FALSE)</f>
        <v>1991</v>
      </c>
      <c r="E39" s="151" t="str">
        <f>VLOOKUP(B39,'пр.взв.'!B7:G49,4,FALSE)</f>
        <v>GEO</v>
      </c>
      <c r="F39" s="147"/>
      <c r="G39" s="169"/>
      <c r="H39" s="170"/>
      <c r="I39" s="172"/>
      <c r="J39" s="203">
        <v>2</v>
      </c>
      <c r="K39" s="189"/>
      <c r="L39" s="149" t="e">
        <f>VLOOKUP(K39,'пр.взв.'!B7:E36,2,FALSE)</f>
        <v>#N/A</v>
      </c>
      <c r="M39" s="151" t="e">
        <f>VLOOKUP(K39,'пр.взв.'!B7:F57,3,FALSE)</f>
        <v>#N/A</v>
      </c>
      <c r="N39" s="184" t="e">
        <f>VLOOKUP(K39,'пр.взв.'!B7:G69,4,FALSE)</f>
        <v>#N/A</v>
      </c>
      <c r="O39" s="147"/>
      <c r="P39" s="169"/>
      <c r="Q39" s="170"/>
      <c r="R39" s="172"/>
    </row>
    <row r="40" spans="1:18" ht="12.75" customHeight="1" hidden="1">
      <c r="A40" s="204"/>
      <c r="B40" s="190"/>
      <c r="C40" s="150"/>
      <c r="D40" s="146"/>
      <c r="E40" s="146"/>
      <c r="F40" s="146"/>
      <c r="G40" s="146"/>
      <c r="H40" s="171"/>
      <c r="I40" s="173"/>
      <c r="J40" s="204"/>
      <c r="K40" s="190"/>
      <c r="L40" s="150"/>
      <c r="M40" s="146"/>
      <c r="N40" s="146"/>
      <c r="O40" s="146"/>
      <c r="P40" s="146"/>
      <c r="Q40" s="171"/>
      <c r="R40" s="173"/>
    </row>
    <row r="41" spans="1:18" ht="12.75" customHeight="1" hidden="1">
      <c r="A41" s="204"/>
      <c r="B41" s="191">
        <v>7</v>
      </c>
      <c r="C41" s="175" t="str">
        <f>VLOOKUP(B41,'пр.взв.'!B7:E36,2,FALSE)</f>
        <v>Yemelyanau Tsimafei</v>
      </c>
      <c r="D41" s="177" t="str">
        <f>VLOOKUP(B41,'пр.взв.'!B7:F57,3,FALSE)</f>
        <v>1992 ms</v>
      </c>
      <c r="E41" s="177" t="str">
        <f>VLOOKUP(B41,'пр.взв.'!B7:G57,4,FALSE)</f>
        <v>BLR</v>
      </c>
      <c r="F41" s="179"/>
      <c r="G41" s="179"/>
      <c r="H41" s="181"/>
      <c r="I41" s="181"/>
      <c r="J41" s="204"/>
      <c r="K41" s="191"/>
      <c r="L41" s="175" t="e">
        <f>VLOOKUP(K41,'пр.взв.'!B7:E36,2,FALSE)</f>
        <v>#N/A</v>
      </c>
      <c r="M41" s="177" t="e">
        <f>VLOOKUP(K41,'пр.взв.'!B7:F57,3,FALSE)</f>
        <v>#N/A</v>
      </c>
      <c r="N41" s="177" t="e">
        <f>VLOOKUP(K41,'пр.взв.'!B7:G71,4,FALSE)</f>
        <v>#N/A</v>
      </c>
      <c r="O41" s="179"/>
      <c r="P41" s="179"/>
      <c r="Q41" s="181"/>
      <c r="R41" s="181"/>
    </row>
    <row r="42" spans="1:18" ht="12.75" customHeight="1" hidden="1">
      <c r="A42" s="206"/>
      <c r="B42" s="195"/>
      <c r="C42" s="150"/>
      <c r="D42" s="146"/>
      <c r="E42" s="146"/>
      <c r="F42" s="147"/>
      <c r="G42" s="147"/>
      <c r="H42" s="172"/>
      <c r="I42" s="172"/>
      <c r="J42" s="206"/>
      <c r="K42" s="195"/>
      <c r="L42" s="150"/>
      <c r="M42" s="146"/>
      <c r="N42" s="146"/>
      <c r="O42" s="147"/>
      <c r="P42" s="147"/>
      <c r="Q42" s="172"/>
      <c r="R42" s="172"/>
    </row>
    <row r="45" spans="1:18" ht="15">
      <c r="A45" s="208" t="s">
        <v>32</v>
      </c>
      <c r="B45" s="208"/>
      <c r="C45" s="208"/>
      <c r="D45" s="208"/>
      <c r="E45" s="208"/>
      <c r="F45" s="208"/>
      <c r="G45" s="208"/>
      <c r="H45" s="208"/>
      <c r="I45" s="208"/>
      <c r="J45" s="208" t="s">
        <v>32</v>
      </c>
      <c r="K45" s="208"/>
      <c r="L45" s="208"/>
      <c r="M45" s="208"/>
      <c r="N45" s="208"/>
      <c r="O45" s="208"/>
      <c r="P45" s="208"/>
      <c r="Q45" s="208"/>
      <c r="R45" s="208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196" t="s">
        <v>31</v>
      </c>
      <c r="B47" s="193" t="s">
        <v>4</v>
      </c>
      <c r="C47" s="159" t="s">
        <v>5</v>
      </c>
      <c r="D47" s="159" t="s">
        <v>6</v>
      </c>
      <c r="E47" s="159" t="s">
        <v>14</v>
      </c>
      <c r="F47" s="161" t="s">
        <v>15</v>
      </c>
      <c r="G47" s="162" t="s">
        <v>17</v>
      </c>
      <c r="H47" s="164" t="s">
        <v>18</v>
      </c>
      <c r="I47" s="166" t="s">
        <v>16</v>
      </c>
      <c r="J47" s="196" t="s">
        <v>31</v>
      </c>
      <c r="K47" s="193" t="s">
        <v>4</v>
      </c>
      <c r="L47" s="159" t="s">
        <v>5</v>
      </c>
      <c r="M47" s="159" t="s">
        <v>6</v>
      </c>
      <c r="N47" s="159" t="s">
        <v>14</v>
      </c>
      <c r="O47" s="161" t="s">
        <v>15</v>
      </c>
      <c r="P47" s="162" t="s">
        <v>17</v>
      </c>
      <c r="Q47" s="164" t="s">
        <v>18</v>
      </c>
      <c r="R47" s="166" t="s">
        <v>16</v>
      </c>
    </row>
    <row r="48" spans="1:18" ht="13.5" thickBot="1">
      <c r="A48" s="197"/>
      <c r="B48" s="202" t="s">
        <v>4</v>
      </c>
      <c r="C48" s="160" t="s">
        <v>5</v>
      </c>
      <c r="D48" s="160" t="s">
        <v>6</v>
      </c>
      <c r="E48" s="160" t="s">
        <v>14</v>
      </c>
      <c r="F48" s="160" t="s">
        <v>15</v>
      </c>
      <c r="G48" s="163"/>
      <c r="H48" s="165"/>
      <c r="I48" s="167" t="s">
        <v>16</v>
      </c>
      <c r="J48" s="197"/>
      <c r="K48" s="202" t="s">
        <v>4</v>
      </c>
      <c r="L48" s="160" t="s">
        <v>5</v>
      </c>
      <c r="M48" s="160" t="s">
        <v>6</v>
      </c>
      <c r="N48" s="160" t="s">
        <v>14</v>
      </c>
      <c r="O48" s="160" t="s">
        <v>15</v>
      </c>
      <c r="P48" s="163"/>
      <c r="Q48" s="165"/>
      <c r="R48" s="167" t="s">
        <v>16</v>
      </c>
    </row>
    <row r="49" spans="1:18" ht="12.75">
      <c r="A49" s="203"/>
      <c r="B49" s="189">
        <v>9</v>
      </c>
      <c r="C49" s="149" t="str">
        <f>VLOOKUP(B49,'пр.взв.'!B7:E36,2,FALSE)</f>
        <v>DEDICH Nerman</v>
      </c>
      <c r="D49" s="151">
        <f>VLOOKUP(B49,'пр.взв.'!B7:F59,3,FALSE)</f>
        <v>1992</v>
      </c>
      <c r="E49" s="151" t="str">
        <f>VLOOKUP(B49,'пр.взв.'!B7:G59,4,FALSE)</f>
        <v>SVN</v>
      </c>
      <c r="F49" s="147"/>
      <c r="G49" s="169"/>
      <c r="H49" s="170"/>
      <c r="I49" s="172"/>
      <c r="J49" s="203"/>
      <c r="K49" s="189">
        <v>4</v>
      </c>
      <c r="L49" s="149" t="str">
        <f>VLOOKUP(K49,'пр.взв.'!B7:E36,2,FALSE)</f>
        <v>MITROVICH Dragon</v>
      </c>
      <c r="M49" s="151">
        <f>VLOOKUP(K49,'пр.взв.'!B7:F67,3,FALSE)</f>
        <v>1991</v>
      </c>
      <c r="N49" s="184" t="str">
        <f>VLOOKUP(K49,'пр.взв.'!B7:G79,4,FALSE)</f>
        <v>SRB</v>
      </c>
      <c r="O49" s="147"/>
      <c r="P49" s="169"/>
      <c r="Q49" s="170"/>
      <c r="R49" s="172"/>
    </row>
    <row r="50" spans="1:18" ht="12.75">
      <c r="A50" s="204"/>
      <c r="B50" s="190"/>
      <c r="C50" s="150"/>
      <c r="D50" s="146"/>
      <c r="E50" s="146"/>
      <c r="F50" s="146"/>
      <c r="G50" s="146"/>
      <c r="H50" s="171"/>
      <c r="I50" s="173"/>
      <c r="J50" s="204"/>
      <c r="K50" s="190"/>
      <c r="L50" s="150"/>
      <c r="M50" s="146"/>
      <c r="N50" s="146"/>
      <c r="O50" s="146"/>
      <c r="P50" s="146"/>
      <c r="Q50" s="171"/>
      <c r="R50" s="173"/>
    </row>
    <row r="51" spans="1:18" ht="12.75">
      <c r="A51" s="204"/>
      <c r="B51" s="191">
        <v>5</v>
      </c>
      <c r="C51" s="175" t="str">
        <f>VLOOKUP(B51,'пр.взв.'!B7:E36,2,FALSE)</f>
        <v>BARLIT Anton</v>
      </c>
      <c r="D51" s="177">
        <f>VLOOKUP(B51,'пр.взв.'!B7:F67,3,FALSE)</f>
        <v>1991</v>
      </c>
      <c r="E51" s="177" t="str">
        <f>VLOOKUP(B51,'пр.взв.'!B7:G67,4,FALSE)</f>
        <v>LTU</v>
      </c>
      <c r="F51" s="179"/>
      <c r="G51" s="179"/>
      <c r="H51" s="181"/>
      <c r="I51" s="181"/>
      <c r="J51" s="204"/>
      <c r="K51" s="191">
        <v>8</v>
      </c>
      <c r="L51" s="175" t="str">
        <f>VLOOKUP(K51,'пр.взв.'!B7:E36,2,FALSE)</f>
        <v>GULIYEV Zulfugar</v>
      </c>
      <c r="M51" s="177">
        <f>VLOOKUP(K51,'пр.взв.'!B7:F67,3,FALSE)</f>
        <v>1991</v>
      </c>
      <c r="N51" s="177" t="str">
        <f>VLOOKUP(K51,'пр.взв.'!B7:G81,4,FALSE)</f>
        <v>AZE</v>
      </c>
      <c r="O51" s="179"/>
      <c r="P51" s="179"/>
      <c r="Q51" s="181"/>
      <c r="R51" s="181"/>
    </row>
    <row r="52" spans="1:18" ht="12.75">
      <c r="A52" s="206"/>
      <c r="B52" s="195"/>
      <c r="C52" s="150"/>
      <c r="D52" s="146"/>
      <c r="E52" s="146"/>
      <c r="F52" s="147"/>
      <c r="G52" s="147"/>
      <c r="H52" s="172"/>
      <c r="I52" s="172"/>
      <c r="J52" s="206"/>
      <c r="K52" s="195"/>
      <c r="L52" s="150"/>
      <c r="M52" s="146"/>
      <c r="N52" s="146"/>
      <c r="O52" s="147"/>
      <c r="P52" s="147"/>
      <c r="Q52" s="172"/>
      <c r="R52" s="172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15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1" t="s">
        <v>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40.5" customHeight="1">
      <c r="A2" s="33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7.75" customHeight="1">
      <c r="A3" s="233" t="str">
        <f>'пр.взв.'!A4</f>
        <v>Weight category 74M  кg.                             Весовая категория  74    кг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27.75" customHeight="1">
      <c r="A4" s="235" t="s">
        <v>41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ht="26.25" hidden="1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 hidden="1">
      <c r="A6" s="224">
        <v>1</v>
      </c>
      <c r="B6" s="212">
        <f>'пр.хода'!$C$42</f>
        <v>9</v>
      </c>
      <c r="C6" s="227" t="s">
        <v>20</v>
      </c>
      <c r="D6" s="216" t="str">
        <f>VLOOKUP(B6,'пр.взв.'!B7:E36,2,FALSE)</f>
        <v>DEDICH Nerman</v>
      </c>
      <c r="E6" s="218">
        <f>VLOOKUP(B6,'пр.взв.'!B7:E36,3,FALSE)</f>
        <v>1992</v>
      </c>
      <c r="F6" s="196" t="str">
        <f>VLOOKUP(B6,'пр.взв.'!B7:E36,4,FALSE)</f>
        <v>SVN</v>
      </c>
      <c r="G6" s="222"/>
      <c r="H6" s="210"/>
      <c r="I6" s="222"/>
      <c r="J6" s="210"/>
      <c r="K6" s="78" t="s">
        <v>21</v>
      </c>
    </row>
    <row r="7" spans="1:11" ht="19.5" customHeight="1" hidden="1" thickBot="1">
      <c r="A7" s="225"/>
      <c r="B7" s="213"/>
      <c r="C7" s="228"/>
      <c r="D7" s="217"/>
      <c r="E7" s="219"/>
      <c r="F7" s="197"/>
      <c r="G7" s="221"/>
      <c r="H7" s="211"/>
      <c r="I7" s="221"/>
      <c r="J7" s="211"/>
      <c r="K7" s="79" t="s">
        <v>22</v>
      </c>
    </row>
    <row r="8" spans="1:11" ht="19.5" customHeight="1" hidden="1">
      <c r="A8" s="225"/>
      <c r="B8" s="212">
        <f>'пр.хода'!$C$46</f>
        <v>7</v>
      </c>
      <c r="C8" s="214" t="s">
        <v>23</v>
      </c>
      <c r="D8" s="229" t="str">
        <f>VLOOKUP(B8,'пр.взв.'!B7:E36,2,FALSE)</f>
        <v>Yemelyanau Tsimafei</v>
      </c>
      <c r="E8" s="218" t="str">
        <f>VLOOKUP(B8,'пр.взв.'!B7:E36,3,FALSE)</f>
        <v>1992 ms</v>
      </c>
      <c r="F8" s="218" t="str">
        <f>VLOOKUP(B8,'пр.взв.'!B7:F36,4,FALSE)</f>
        <v>BLR</v>
      </c>
      <c r="G8" s="220"/>
      <c r="H8" s="210"/>
      <c r="I8" s="222"/>
      <c r="J8" s="210"/>
      <c r="K8" s="79" t="s">
        <v>24</v>
      </c>
    </row>
    <row r="9" spans="1:11" ht="19.5" customHeight="1" hidden="1" thickBot="1">
      <c r="A9" s="226"/>
      <c r="B9" s="213"/>
      <c r="C9" s="215"/>
      <c r="D9" s="230"/>
      <c r="E9" s="219"/>
      <c r="F9" s="219"/>
      <c r="G9" s="221"/>
      <c r="H9" s="211"/>
      <c r="I9" s="221"/>
      <c r="J9" s="211"/>
      <c r="K9" s="80"/>
    </row>
    <row r="10" spans="1:11" ht="13.5" thickBot="1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>
      <c r="A12" s="224">
        <v>2</v>
      </c>
      <c r="B12" s="212">
        <f>'пр.хода'!$C$51</f>
        <v>8</v>
      </c>
      <c r="C12" s="227" t="s">
        <v>20</v>
      </c>
      <c r="D12" s="216" t="str">
        <f>VLOOKUP(B12,'пр.взв.'!B13:E42,2,FALSE)</f>
        <v>GULIYEV Zulfugar</v>
      </c>
      <c r="E12" s="218">
        <f>VLOOKUP(B12,'пр.взв.'!B13:E42,3,FALSE)</f>
        <v>1991</v>
      </c>
      <c r="F12" s="196" t="str">
        <f>VLOOKUP(B12,'пр.взв.'!B13:E42,4,FALSE)</f>
        <v>AZE</v>
      </c>
      <c r="G12" s="222"/>
      <c r="H12" s="210"/>
      <c r="I12" s="222"/>
      <c r="J12" s="210"/>
      <c r="K12" s="78" t="s">
        <v>21</v>
      </c>
    </row>
    <row r="13" spans="1:11" ht="19.5" customHeight="1" thickBot="1">
      <c r="A13" s="225"/>
      <c r="B13" s="213"/>
      <c r="C13" s="228"/>
      <c r="D13" s="217"/>
      <c r="E13" s="219"/>
      <c r="F13" s="197"/>
      <c r="G13" s="221"/>
      <c r="H13" s="211"/>
      <c r="I13" s="221"/>
      <c r="J13" s="211"/>
      <c r="K13" s="79" t="s">
        <v>22</v>
      </c>
    </row>
    <row r="14" spans="1:11" ht="19.5" customHeight="1">
      <c r="A14" s="225"/>
      <c r="B14" s="212">
        <f>'пр.хода'!$C$55</f>
        <v>10</v>
      </c>
      <c r="C14" s="214" t="s">
        <v>23</v>
      </c>
      <c r="D14" s="229" t="str">
        <f>VLOOKUP(B14,'пр.взв.'!B13:E42,2,FALSE)</f>
        <v>GOGU Dragos Gabriel</v>
      </c>
      <c r="E14" s="218">
        <f>VLOOKUP(B14,'пр.взв.'!B13:E42,3,FALSE)</f>
        <v>1991</v>
      </c>
      <c r="F14" s="218" t="str">
        <f>VLOOKUP(B14,'пр.взв.'!B13:F42,4,FALSE)</f>
        <v>ROU</v>
      </c>
      <c r="G14" s="220"/>
      <c r="H14" s="210"/>
      <c r="I14" s="222"/>
      <c r="J14" s="210"/>
      <c r="K14" s="79" t="s">
        <v>24</v>
      </c>
    </row>
    <row r="15" spans="1:11" ht="19.5" customHeight="1" thickBot="1">
      <c r="A15" s="226"/>
      <c r="B15" s="213"/>
      <c r="C15" s="215"/>
      <c r="D15" s="230"/>
      <c r="E15" s="219"/>
      <c r="F15" s="219"/>
      <c r="G15" s="221"/>
      <c r="H15" s="211"/>
      <c r="I15" s="221"/>
      <c r="J15" s="211"/>
      <c r="K15" s="80"/>
    </row>
    <row r="16" spans="1:11" ht="15.75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23" t="s">
        <v>25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24"/>
      <c r="B19" s="212">
        <f>'пр.хода'!$I$12</f>
        <v>1</v>
      </c>
      <c r="C19" s="227" t="s">
        <v>20</v>
      </c>
      <c r="D19" s="216" t="str">
        <f>VLOOKUP(B19,'пр.взв.'!B7:E36,2,FALSE)</f>
        <v>PAPUNASHVILI Giorgi</v>
      </c>
      <c r="E19" s="218">
        <f>VLOOKUP(B19,'пр.взв.'!B7:E36,3,FALSE)</f>
        <v>1991</v>
      </c>
      <c r="F19" s="196" t="str">
        <f>VLOOKUP(B19,'пр.взв.'!B7:E36,4,FALSE)</f>
        <v>GEO</v>
      </c>
      <c r="G19" s="222"/>
      <c r="H19" s="210"/>
      <c r="I19" s="222"/>
      <c r="J19" s="210"/>
      <c r="K19" s="78" t="s">
        <v>21</v>
      </c>
    </row>
    <row r="20" spans="1:11" ht="19.5" customHeight="1" thickBot="1">
      <c r="A20" s="225"/>
      <c r="B20" s="213"/>
      <c r="C20" s="228"/>
      <c r="D20" s="217"/>
      <c r="E20" s="219"/>
      <c r="F20" s="197"/>
      <c r="G20" s="221"/>
      <c r="H20" s="211"/>
      <c r="I20" s="221"/>
      <c r="J20" s="211"/>
      <c r="K20" s="79" t="s">
        <v>22</v>
      </c>
    </row>
    <row r="21" spans="1:11" ht="19.5" customHeight="1">
      <c r="A21" s="225"/>
      <c r="B21" s="212">
        <f>'пр.хода'!$I$30</f>
        <v>12</v>
      </c>
      <c r="C21" s="214" t="s">
        <v>23</v>
      </c>
      <c r="D21" s="216" t="str">
        <f>VLOOKUP(B21,'пр.взв.'!B7:E36,2,FALSE)</f>
        <v>LEBEDEV Georgy</v>
      </c>
      <c r="E21" s="196" t="str">
        <f>VLOOKUP(B21,'пр.взв.'!B7:E36,3,FALSE)</f>
        <v>1991 cms</v>
      </c>
      <c r="F21" s="218" t="str">
        <f>VLOOKUP(B21,'пр.взв.'!B7:E36,4,FALSE)</f>
        <v>RUS</v>
      </c>
      <c r="G21" s="220"/>
      <c r="H21" s="210"/>
      <c r="I21" s="222"/>
      <c r="J21" s="210"/>
      <c r="K21" s="79" t="s">
        <v>24</v>
      </c>
    </row>
    <row r="22" spans="1:11" ht="19.5" customHeight="1" thickBot="1">
      <c r="A22" s="226"/>
      <c r="B22" s="213"/>
      <c r="C22" s="215"/>
      <c r="D22" s="217"/>
      <c r="E22" s="197"/>
      <c r="F22" s="219"/>
      <c r="G22" s="221"/>
      <c r="H22" s="211"/>
      <c r="I22" s="221"/>
      <c r="J22" s="211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1"/>
      <c r="H24" s="209" t="str">
        <f>'[1]реквизиты'!$G$8</f>
        <v>V. Bukhval</v>
      </c>
      <c r="I24" s="209"/>
      <c r="J24" s="209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2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09" t="str">
        <f>'[1]реквизиты'!$G$10</f>
        <v>N. Glushkova</v>
      </c>
      <c r="I26" s="209"/>
      <c r="J26" s="209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3"/>
  <sheetViews>
    <sheetView workbookViewId="0" topLeftCell="A1">
      <selection activeCell="I28" sqref="I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4" t="s">
        <v>11</v>
      </c>
      <c r="B1" s="244"/>
      <c r="C1" s="244"/>
      <c r="D1" s="244"/>
      <c r="E1" s="244"/>
      <c r="F1" s="244"/>
    </row>
    <row r="2" spans="1:6" ht="35.25" customHeight="1">
      <c r="A2" s="243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43"/>
      <c r="C2" s="243"/>
      <c r="D2" s="243"/>
      <c r="E2" s="243"/>
      <c r="F2" s="243"/>
    </row>
    <row r="3" spans="1:6" ht="23.25" customHeight="1">
      <c r="A3" s="245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245"/>
      <c r="C3" s="245"/>
      <c r="D3" s="245"/>
      <c r="E3" s="245"/>
      <c r="F3" s="245"/>
    </row>
    <row r="4" spans="1:6" ht="27.75" customHeight="1" thickBot="1">
      <c r="A4" s="242" t="s">
        <v>124</v>
      </c>
      <c r="B4" s="242"/>
      <c r="C4" s="242"/>
      <c r="D4" s="242"/>
      <c r="E4" s="242"/>
      <c r="F4" s="242"/>
    </row>
    <row r="5" spans="1:6" ht="12.75" customHeight="1">
      <c r="A5" s="237" t="s">
        <v>10</v>
      </c>
      <c r="B5" s="239" t="s">
        <v>4</v>
      </c>
      <c r="C5" s="237" t="s">
        <v>5</v>
      </c>
      <c r="D5" s="237" t="s">
        <v>37</v>
      </c>
      <c r="E5" s="237" t="s">
        <v>7</v>
      </c>
      <c r="F5" s="237" t="s">
        <v>8</v>
      </c>
    </row>
    <row r="6" spans="1:6" ht="12.75" customHeight="1" thickBot="1">
      <c r="A6" s="238" t="s">
        <v>10</v>
      </c>
      <c r="B6" s="240"/>
      <c r="C6" s="238" t="s">
        <v>5</v>
      </c>
      <c r="D6" s="238" t="s">
        <v>6</v>
      </c>
      <c r="E6" s="238" t="s">
        <v>7</v>
      </c>
      <c r="F6" s="238" t="s">
        <v>8</v>
      </c>
    </row>
    <row r="7" spans="1:6" ht="12.75" customHeight="1">
      <c r="A7" s="137" t="s">
        <v>112</v>
      </c>
      <c r="B7" s="131">
        <v>1</v>
      </c>
      <c r="C7" s="120" t="s">
        <v>63</v>
      </c>
      <c r="D7" s="135">
        <v>1991</v>
      </c>
      <c r="E7" s="135" t="s">
        <v>64</v>
      </c>
      <c r="F7" s="171"/>
    </row>
    <row r="8" spans="1:6" ht="12.75" customHeight="1">
      <c r="A8" s="138" t="s">
        <v>112</v>
      </c>
      <c r="B8" s="132" t="s">
        <v>48</v>
      </c>
      <c r="C8" s="123" t="s">
        <v>65</v>
      </c>
      <c r="D8" s="136"/>
      <c r="E8" s="136" t="s">
        <v>66</v>
      </c>
      <c r="F8" s="171"/>
    </row>
    <row r="9" spans="1:6" ht="12.75" customHeight="1">
      <c r="A9" s="139" t="s">
        <v>113</v>
      </c>
      <c r="B9" s="133">
        <v>2</v>
      </c>
      <c r="C9" s="120" t="s">
        <v>67</v>
      </c>
      <c r="D9" s="135">
        <v>1992</v>
      </c>
      <c r="E9" s="135" t="s">
        <v>68</v>
      </c>
      <c r="F9" s="236"/>
    </row>
    <row r="10" spans="1:6" ht="12.75" customHeight="1">
      <c r="A10" s="138" t="s">
        <v>113</v>
      </c>
      <c r="B10" s="134" t="s">
        <v>49</v>
      </c>
      <c r="C10" s="123" t="s">
        <v>69</v>
      </c>
      <c r="D10" s="136"/>
      <c r="E10" s="136" t="s">
        <v>70</v>
      </c>
      <c r="F10" s="170"/>
    </row>
    <row r="11" spans="1:6" ht="15" customHeight="1">
      <c r="A11" s="139" t="s">
        <v>114</v>
      </c>
      <c r="B11" s="133">
        <v>3</v>
      </c>
      <c r="C11" s="120" t="s">
        <v>71</v>
      </c>
      <c r="D11" s="135">
        <v>1992</v>
      </c>
      <c r="E11" s="135" t="s">
        <v>72</v>
      </c>
      <c r="F11" s="171"/>
    </row>
    <row r="12" spans="1:6" ht="12.75" customHeight="1">
      <c r="A12" s="140" t="s">
        <v>114</v>
      </c>
      <c r="B12" s="134" t="s">
        <v>50</v>
      </c>
      <c r="C12" s="123" t="s">
        <v>125</v>
      </c>
      <c r="D12" s="136"/>
      <c r="E12" s="136" t="s">
        <v>73</v>
      </c>
      <c r="F12" s="171"/>
    </row>
    <row r="13" spans="1:6" ht="15" customHeight="1">
      <c r="A13" s="137" t="s">
        <v>115</v>
      </c>
      <c r="B13" s="133">
        <v>4</v>
      </c>
      <c r="C13" s="120" t="s">
        <v>74</v>
      </c>
      <c r="D13" s="135">
        <v>1991</v>
      </c>
      <c r="E13" s="135" t="s">
        <v>75</v>
      </c>
      <c r="F13" s="171"/>
    </row>
    <row r="14" spans="1:6" ht="15" customHeight="1">
      <c r="A14" s="140" t="s">
        <v>115</v>
      </c>
      <c r="B14" s="134" t="s">
        <v>51</v>
      </c>
      <c r="C14" s="123" t="s">
        <v>76</v>
      </c>
      <c r="D14" s="136"/>
      <c r="E14" s="136" t="s">
        <v>77</v>
      </c>
      <c r="F14" s="171"/>
    </row>
    <row r="15" spans="1:6" ht="15.75" customHeight="1">
      <c r="A15" s="139" t="s">
        <v>116</v>
      </c>
      <c r="B15" s="133">
        <v>5</v>
      </c>
      <c r="C15" s="120" t="s">
        <v>78</v>
      </c>
      <c r="D15" s="135">
        <v>1991</v>
      </c>
      <c r="E15" s="135" t="s">
        <v>79</v>
      </c>
      <c r="F15" s="171"/>
    </row>
    <row r="16" spans="1:6" ht="12.75" customHeight="1">
      <c r="A16" s="138" t="s">
        <v>116</v>
      </c>
      <c r="B16" s="134" t="s">
        <v>52</v>
      </c>
      <c r="C16" s="123" t="s">
        <v>80</v>
      </c>
      <c r="D16" s="136"/>
      <c r="E16" s="136" t="s">
        <v>81</v>
      </c>
      <c r="F16" s="171"/>
    </row>
    <row r="17" spans="1:6" ht="15" customHeight="1">
      <c r="A17" s="139" t="s">
        <v>117</v>
      </c>
      <c r="B17" s="133">
        <v>6</v>
      </c>
      <c r="C17" s="120" t="s">
        <v>82</v>
      </c>
      <c r="D17" s="135">
        <v>1991</v>
      </c>
      <c r="E17" s="135" t="s">
        <v>83</v>
      </c>
      <c r="F17" s="171"/>
    </row>
    <row r="18" spans="1:6" ht="12.75" customHeight="1">
      <c r="A18" s="138" t="s">
        <v>117</v>
      </c>
      <c r="B18" s="134" t="s">
        <v>53</v>
      </c>
      <c r="C18" s="123" t="s">
        <v>84</v>
      </c>
      <c r="D18" s="136"/>
      <c r="E18" s="136" t="s">
        <v>85</v>
      </c>
      <c r="F18" s="171"/>
    </row>
    <row r="19" spans="1:6" ht="15" customHeight="1">
      <c r="A19" s="137" t="s">
        <v>118</v>
      </c>
      <c r="B19" s="133">
        <v>7</v>
      </c>
      <c r="C19" s="120" t="s">
        <v>86</v>
      </c>
      <c r="D19" s="135" t="s">
        <v>87</v>
      </c>
      <c r="E19" s="135" t="s">
        <v>88</v>
      </c>
      <c r="F19" s="171"/>
    </row>
    <row r="20" spans="1:6" ht="12.75" customHeight="1">
      <c r="A20" s="140" t="s">
        <v>118</v>
      </c>
      <c r="B20" s="134" t="s">
        <v>54</v>
      </c>
      <c r="C20" s="123" t="s">
        <v>89</v>
      </c>
      <c r="D20" s="136"/>
      <c r="E20" s="136" t="s">
        <v>90</v>
      </c>
      <c r="F20" s="171"/>
    </row>
    <row r="21" spans="1:6" ht="15" customHeight="1">
      <c r="A21" s="137" t="s">
        <v>119</v>
      </c>
      <c r="B21" s="133">
        <v>8</v>
      </c>
      <c r="C21" s="120" t="s">
        <v>91</v>
      </c>
      <c r="D21" s="135">
        <v>1991</v>
      </c>
      <c r="E21" s="135" t="s">
        <v>92</v>
      </c>
      <c r="F21" s="171"/>
    </row>
    <row r="22" spans="1:6" ht="12.75" customHeight="1">
      <c r="A22" s="140" t="s">
        <v>119</v>
      </c>
      <c r="B22" s="134" t="s">
        <v>55</v>
      </c>
      <c r="C22" s="123" t="s">
        <v>93</v>
      </c>
      <c r="D22" s="136"/>
      <c r="E22" s="136" t="s">
        <v>94</v>
      </c>
      <c r="F22" s="171"/>
    </row>
    <row r="23" spans="1:6" ht="15" customHeight="1">
      <c r="A23" s="137" t="s">
        <v>120</v>
      </c>
      <c r="B23" s="133">
        <v>9</v>
      </c>
      <c r="C23" s="120" t="s">
        <v>95</v>
      </c>
      <c r="D23" s="135">
        <v>1992</v>
      </c>
      <c r="E23" s="135" t="s">
        <v>96</v>
      </c>
      <c r="F23" s="171"/>
    </row>
    <row r="24" spans="1:6" ht="12.75" customHeight="1">
      <c r="A24" s="140" t="s">
        <v>120</v>
      </c>
      <c r="B24" s="134" t="s">
        <v>56</v>
      </c>
      <c r="C24" s="123" t="s">
        <v>97</v>
      </c>
      <c r="D24" s="136"/>
      <c r="E24" s="136" t="s">
        <v>98</v>
      </c>
      <c r="F24" s="171"/>
    </row>
    <row r="25" spans="1:6" ht="15" customHeight="1">
      <c r="A25" s="137" t="s">
        <v>121</v>
      </c>
      <c r="B25" s="133">
        <v>10</v>
      </c>
      <c r="C25" s="120" t="s">
        <v>99</v>
      </c>
      <c r="D25" s="135">
        <v>1991</v>
      </c>
      <c r="E25" s="135" t="s">
        <v>100</v>
      </c>
      <c r="F25" s="171"/>
    </row>
    <row r="26" spans="1:6" ht="12.75" customHeight="1">
      <c r="A26" s="140" t="s">
        <v>121</v>
      </c>
      <c r="B26" s="134" t="s">
        <v>57</v>
      </c>
      <c r="C26" s="123" t="s">
        <v>101</v>
      </c>
      <c r="D26" s="136"/>
      <c r="E26" s="136" t="s">
        <v>102</v>
      </c>
      <c r="F26" s="171"/>
    </row>
    <row r="27" spans="1:6" ht="15" customHeight="1">
      <c r="A27" s="139" t="s">
        <v>122</v>
      </c>
      <c r="B27" s="133">
        <v>11</v>
      </c>
      <c r="C27" s="120" t="s">
        <v>103</v>
      </c>
      <c r="D27" s="135">
        <v>1991</v>
      </c>
      <c r="E27" s="135" t="s">
        <v>104</v>
      </c>
      <c r="F27" s="171"/>
    </row>
    <row r="28" spans="1:6" ht="12.75" customHeight="1">
      <c r="A28" s="140" t="s">
        <v>122</v>
      </c>
      <c r="B28" s="134" t="s">
        <v>58</v>
      </c>
      <c r="C28" s="123" t="s">
        <v>105</v>
      </c>
      <c r="D28" s="136"/>
      <c r="E28" s="136" t="s">
        <v>106</v>
      </c>
      <c r="F28" s="171"/>
    </row>
    <row r="29" spans="1:6" ht="15" customHeight="1">
      <c r="A29" s="137" t="s">
        <v>123</v>
      </c>
      <c r="B29" s="133">
        <v>12</v>
      </c>
      <c r="C29" s="120" t="s">
        <v>107</v>
      </c>
      <c r="D29" s="135" t="s">
        <v>108</v>
      </c>
      <c r="E29" s="135" t="s">
        <v>109</v>
      </c>
      <c r="F29" s="171"/>
    </row>
    <row r="30" spans="1:6" ht="12.75" customHeight="1">
      <c r="A30" s="140" t="s">
        <v>123</v>
      </c>
      <c r="B30" s="134" t="s">
        <v>59</v>
      </c>
      <c r="C30" s="123" t="s">
        <v>110</v>
      </c>
      <c r="D30" s="136"/>
      <c r="E30" s="136" t="s">
        <v>111</v>
      </c>
      <c r="F30" s="171"/>
    </row>
    <row r="31" spans="1:6" ht="15" customHeight="1">
      <c r="A31" s="173"/>
      <c r="B31" s="133">
        <v>14</v>
      </c>
      <c r="C31" s="120"/>
      <c r="D31" s="241"/>
      <c r="E31" s="122"/>
      <c r="F31" s="171"/>
    </row>
    <row r="32" spans="1:6" ht="12.75" customHeight="1">
      <c r="A32" s="173"/>
      <c r="B32" s="134" t="s">
        <v>60</v>
      </c>
      <c r="C32" s="121"/>
      <c r="D32" s="241"/>
      <c r="E32" s="123"/>
      <c r="F32" s="171"/>
    </row>
    <row r="33" spans="1:6" ht="15" customHeight="1">
      <c r="A33" s="173"/>
      <c r="B33" s="133">
        <v>15</v>
      </c>
      <c r="C33" s="120"/>
      <c r="D33" s="241"/>
      <c r="E33" s="122"/>
      <c r="F33" s="171"/>
    </row>
    <row r="34" spans="1:6" ht="12.75" customHeight="1">
      <c r="A34" s="173"/>
      <c r="B34" s="134" t="s">
        <v>61</v>
      </c>
      <c r="C34" s="121"/>
      <c r="D34" s="241"/>
      <c r="E34" s="123"/>
      <c r="F34" s="171"/>
    </row>
    <row r="35" spans="1:6" ht="15" customHeight="1">
      <c r="A35" s="173"/>
      <c r="B35" s="133">
        <v>16</v>
      </c>
      <c r="C35" s="120"/>
      <c r="D35" s="241"/>
      <c r="E35" s="122"/>
      <c r="F35" s="171"/>
    </row>
    <row r="36" spans="1:6" ht="12.75" customHeight="1">
      <c r="A36" s="173"/>
      <c r="B36" s="134" t="s">
        <v>62</v>
      </c>
      <c r="C36" s="121"/>
      <c r="D36" s="241"/>
      <c r="E36" s="123"/>
      <c r="F36" s="171"/>
    </row>
    <row r="37" ht="15" customHeight="1"/>
    <row r="38" ht="15.75" customHeight="1"/>
    <row r="39" spans="1:5" ht="12.75">
      <c r="A39" s="47">
        <f>HYPERLINK('[1]реквизиты'!$A$20)</f>
      </c>
      <c r="B39" s="48"/>
      <c r="C39" s="48"/>
      <c r="D39" s="48"/>
      <c r="E39" s="49">
        <f>HYPERLINK('[1]реквизиты'!$G$20)</f>
      </c>
    </row>
    <row r="40" spans="1:5" ht="12.75">
      <c r="A40" s="48"/>
      <c r="B40" s="48"/>
      <c r="C40" s="48"/>
      <c r="D40" s="48"/>
      <c r="E40" s="3"/>
    </row>
    <row r="41" spans="1:5" ht="12.75">
      <c r="A41" s="51">
        <f>HYPERLINK('[1]реквизиты'!$A$22)</f>
      </c>
      <c r="B41" s="48"/>
      <c r="C41" s="48"/>
      <c r="D41" s="48"/>
      <c r="E41" s="49">
        <f>HYPERLINK('[1]реквизиты'!$G$22)</f>
      </c>
    </row>
    <row r="42" spans="1:5" ht="12.75">
      <c r="A42" s="1"/>
      <c r="B42" s="1"/>
      <c r="C42" s="1"/>
      <c r="D42" s="48"/>
      <c r="E42" s="3"/>
    </row>
    <row r="43" spans="4:5" ht="12.75">
      <c r="D43" s="3"/>
      <c r="E43" s="3"/>
    </row>
  </sheetData>
  <mergeCells count="31">
    <mergeCell ref="A4:F4"/>
    <mergeCell ref="A2:F2"/>
    <mergeCell ref="A1:F1"/>
    <mergeCell ref="A3:F3"/>
    <mergeCell ref="F35:F36"/>
    <mergeCell ref="F31:F32"/>
    <mergeCell ref="F33:F34"/>
    <mergeCell ref="A33:A34"/>
    <mergeCell ref="D33:D34"/>
    <mergeCell ref="A31:A32"/>
    <mergeCell ref="D31:D32"/>
    <mergeCell ref="A35:A36"/>
    <mergeCell ref="D35:D36"/>
    <mergeCell ref="F27:F28"/>
    <mergeCell ref="F29:F30"/>
    <mergeCell ref="F13:F14"/>
    <mergeCell ref="F21:F22"/>
    <mergeCell ref="F23:F24"/>
    <mergeCell ref="F25:F26"/>
    <mergeCell ref="F15:F16"/>
    <mergeCell ref="A5:A6"/>
    <mergeCell ref="B5:B6"/>
    <mergeCell ref="C5:C6"/>
    <mergeCell ref="D5:D6"/>
    <mergeCell ref="F19:F20"/>
    <mergeCell ref="F9:F10"/>
    <mergeCell ref="F17:F18"/>
    <mergeCell ref="E5:E6"/>
    <mergeCell ref="F5:F6"/>
    <mergeCell ref="F7:F8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43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44"/>
      <c r="M1" s="44"/>
      <c r="N1" s="44"/>
      <c r="O1" s="44"/>
      <c r="P1" s="44"/>
    </row>
    <row r="2" spans="1:19" ht="12.75" customHeight="1">
      <c r="A2" s="247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45"/>
      <c r="M2" s="45"/>
      <c r="N2" s="45"/>
      <c r="O2" s="45"/>
      <c r="P2" s="45"/>
      <c r="S2" s="8"/>
    </row>
    <row r="3" spans="1:12" ht="15.75">
      <c r="A3" s="248" t="str">
        <f>HYPERLINK('пр.взв.'!A4)</f>
        <v>Weight category 74M  кg.                             Весовая категория  74    кг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46"/>
    </row>
    <row r="4" spans="1:3" ht="16.5" thickBot="1">
      <c r="A4" s="246" t="s">
        <v>0</v>
      </c>
      <c r="B4" s="246"/>
      <c r="C4" s="4"/>
    </row>
    <row r="5" spans="1:13" ht="12.75" customHeight="1" thickBot="1">
      <c r="A5" s="250">
        <v>1</v>
      </c>
      <c r="B5" s="252" t="str">
        <f>VLOOKUP(A5,'пр.взв.'!B6:F35,2,FALSE)</f>
        <v>PAPUNASHVILI Giorgi</v>
      </c>
      <c r="C5" s="254">
        <f>VLOOKUP(A5,'пр.взв.'!B6:F35,3,FALSE)</f>
        <v>1991</v>
      </c>
      <c r="D5" s="254" t="str">
        <f>VLOOKUP(A5,'пр.взв.'!B6:F35,4,FALSE)</f>
        <v>GEO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51"/>
      <c r="B6" s="253"/>
      <c r="C6" s="255"/>
      <c r="D6" s="255"/>
      <c r="E6" s="26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51">
        <v>9</v>
      </c>
      <c r="B7" s="257" t="str">
        <f>VLOOKUP(A7,'пр.взв.'!B6:F35,2,FALSE)</f>
        <v>DEDICH Nerman</v>
      </c>
      <c r="C7" s="255">
        <f>VLOOKUP(A7,'пр.взв.'!B6:F35,3,FALSE)</f>
        <v>1992</v>
      </c>
      <c r="D7" s="255" t="str">
        <f>VLOOKUP(A7,'пр.взв.'!B6:F35,4,FALSE)</f>
        <v>SVN</v>
      </c>
      <c r="E7" s="26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56"/>
      <c r="B8" s="258"/>
      <c r="C8" s="259"/>
      <c r="D8" s="259"/>
      <c r="E8" s="16"/>
      <c r="F8" s="20"/>
      <c r="G8" s="260"/>
      <c r="H8" s="12"/>
      <c r="I8" s="12"/>
      <c r="J8" s="43"/>
      <c r="K8" s="43"/>
      <c r="L8" s="43"/>
      <c r="M8" s="13"/>
    </row>
    <row r="9" spans="1:13" ht="12.75" customHeight="1" thickBot="1">
      <c r="A9" s="250">
        <v>5</v>
      </c>
      <c r="B9" s="252" t="str">
        <f>VLOOKUP(A9,'пр.взв.'!B6:F35,2,FALSE)</f>
        <v>BARLIT Anton</v>
      </c>
      <c r="C9" s="262">
        <f>VLOOKUP(A9,'пр.взв.'!B6:F35,3,FALSE)</f>
        <v>1991</v>
      </c>
      <c r="D9" s="262" t="str">
        <f>VLOOKUP(A9,'пр.взв.'!B6:F35,4,FALSE)</f>
        <v>LTU</v>
      </c>
      <c r="E9" s="11"/>
      <c r="F9" s="20"/>
      <c r="G9" s="261"/>
      <c r="H9" s="25"/>
      <c r="I9" s="12"/>
      <c r="J9" s="43"/>
      <c r="K9" s="43"/>
      <c r="L9" s="43"/>
      <c r="M9" s="13"/>
    </row>
    <row r="10" spans="1:13" ht="12.75" customHeight="1">
      <c r="A10" s="251"/>
      <c r="B10" s="253"/>
      <c r="C10" s="263"/>
      <c r="D10" s="263"/>
      <c r="E10" s="260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51">
        <v>13</v>
      </c>
      <c r="B11" s="257" t="e">
        <f>VLOOKUP(A11,'пр.взв.'!B6:F35,2,FALSE)</f>
        <v>#N/A</v>
      </c>
      <c r="C11" s="255" t="e">
        <f>VLOOKUP(A11,'пр.взв.'!B6:F35,3,FALSE)</f>
        <v>#N/A</v>
      </c>
      <c r="D11" s="255" t="e">
        <f>VLOOKUP(A11,'пр.взв.'!B6:F35,4,FALSE)</f>
        <v>#N/A</v>
      </c>
      <c r="E11" s="26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56"/>
      <c r="B12" s="258"/>
      <c r="C12" s="259"/>
      <c r="D12" s="259"/>
      <c r="E12" s="16"/>
      <c r="F12" s="264"/>
      <c r="G12" s="264"/>
      <c r="H12" s="24"/>
      <c r="I12" s="260"/>
      <c r="J12" s="12"/>
      <c r="K12" s="12"/>
      <c r="L12" s="12"/>
    </row>
    <row r="13" spans="1:12" ht="12.75" customHeight="1" thickBot="1">
      <c r="A13" s="250">
        <v>3</v>
      </c>
      <c r="B13" s="252" t="str">
        <f>VLOOKUP(A13,'пр.взв.'!B6:F35,2,FALSE)</f>
        <v>REDJIEPOV Adem</v>
      </c>
      <c r="C13" s="262">
        <f>VLOOKUP(A13,'пр.взв.'!B6:F35,3,FALSE)</f>
        <v>1992</v>
      </c>
      <c r="D13" s="262" t="str">
        <f>VLOOKUP(A13,'пр.взв.'!B6:F35,4,FALSE)</f>
        <v>BGR</v>
      </c>
      <c r="E13" s="11"/>
      <c r="F13" s="14"/>
      <c r="G13" s="14"/>
      <c r="H13" s="24"/>
      <c r="I13" s="261"/>
      <c r="J13" s="42"/>
      <c r="K13" s="25"/>
      <c r="L13" s="12"/>
    </row>
    <row r="14" spans="1:13" ht="12.75" customHeight="1">
      <c r="A14" s="251"/>
      <c r="B14" s="253"/>
      <c r="C14" s="263"/>
      <c r="D14" s="263"/>
      <c r="E14" s="260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51">
        <v>11</v>
      </c>
      <c r="B15" s="257" t="str">
        <f>VLOOKUP(A15,'пр.взв.'!B6:F35,2,FALSE)</f>
        <v>MARGARYAN Hakob</v>
      </c>
      <c r="C15" s="255">
        <f>VLOOKUP(A15,'пр.взв.'!B6:F35,3,FALSE)</f>
        <v>1991</v>
      </c>
      <c r="D15" s="255" t="str">
        <f>VLOOKUP(A15,'пр.взв.'!B6:F35,4,FALSE)</f>
        <v>ARM</v>
      </c>
      <c r="E15" s="26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56"/>
      <c r="B16" s="258"/>
      <c r="C16" s="259"/>
      <c r="D16" s="259"/>
      <c r="E16" s="16"/>
      <c r="F16" s="20"/>
      <c r="G16" s="260"/>
      <c r="H16" s="26"/>
      <c r="I16" s="12"/>
      <c r="J16" s="12"/>
      <c r="K16" s="24"/>
      <c r="L16" s="12"/>
      <c r="M16" s="13"/>
    </row>
    <row r="17" spans="1:13" ht="12.75" customHeight="1" thickBot="1">
      <c r="A17" s="250">
        <v>7</v>
      </c>
      <c r="B17" s="252" t="str">
        <f>VLOOKUP(A17,'пр.взв.'!B6:F35,2,FALSE)</f>
        <v>Yemelyanau Tsimafei</v>
      </c>
      <c r="C17" s="262" t="str">
        <f>VLOOKUP(A17,'пр.взв.'!B6:F35,3,FALSE)</f>
        <v>1992 ms</v>
      </c>
      <c r="D17" s="262" t="str">
        <f>VLOOKUP(A17,'пр.взв.'!B6:F35,4,FALSE)</f>
        <v>BLR</v>
      </c>
      <c r="E17" s="11"/>
      <c r="F17" s="21"/>
      <c r="G17" s="261"/>
      <c r="H17" s="9"/>
      <c r="I17" s="9"/>
      <c r="J17" s="9"/>
      <c r="K17" s="41"/>
      <c r="L17" s="9"/>
      <c r="M17" s="13"/>
    </row>
    <row r="18" spans="1:13" ht="12.75" customHeight="1">
      <c r="A18" s="251"/>
      <c r="B18" s="253"/>
      <c r="C18" s="263"/>
      <c r="D18" s="263"/>
      <c r="E18" s="260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51">
        <v>15</v>
      </c>
      <c r="B19" s="257">
        <f>VLOOKUP(A19,'пр.взв.'!B6:F35,2,FALSE)</f>
        <v>0</v>
      </c>
      <c r="C19" s="255">
        <f>VLOOKUP(A19,'пр.взв.'!B6:F35,3,FALSE)</f>
        <v>0</v>
      </c>
      <c r="D19" s="255">
        <f>VLOOKUP(A19,'пр.взв.'!B6:F35,4,FALSE)</f>
        <v>0</v>
      </c>
      <c r="E19" s="26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56"/>
      <c r="B20" s="258"/>
      <c r="C20" s="259"/>
      <c r="D20" s="25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5"/>
      <c r="E21" s="3"/>
      <c r="F21" s="3"/>
      <c r="G21" s="3"/>
      <c r="J21" s="3"/>
      <c r="K21" s="260"/>
      <c r="M21" s="10"/>
    </row>
    <row r="22" spans="1:11" ht="16.5" thickBot="1">
      <c r="A22" s="250">
        <v>2</v>
      </c>
      <c r="B22" s="252" t="str">
        <f>VLOOKUP(A22,'пр.взв.'!B5:F34,2,FALSE)</f>
        <v>EVSTIGNEEV Aleksey</v>
      </c>
      <c r="C22" s="254">
        <f>VLOOKUP(A22,'пр.взв.'!B5:F34,3,FALSE)</f>
        <v>1992</v>
      </c>
      <c r="D22" s="254" t="str">
        <f>VLOOKUP(A22,'пр.взв.'!B5:F34,4,FALSE)</f>
        <v>EST</v>
      </c>
      <c r="E22" s="11"/>
      <c r="F22" s="12"/>
      <c r="G22" s="12"/>
      <c r="H22" s="12"/>
      <c r="I22" s="12"/>
      <c r="J22" s="3"/>
      <c r="K22" s="261"/>
    </row>
    <row r="23" spans="1:11" ht="12.75">
      <c r="A23" s="251"/>
      <c r="B23" s="253"/>
      <c r="C23" s="255"/>
      <c r="D23" s="255"/>
      <c r="E23" s="260"/>
      <c r="F23" s="14"/>
      <c r="G23" s="14"/>
      <c r="H23" s="12"/>
      <c r="I23" s="12"/>
      <c r="J23" s="3"/>
      <c r="K23" s="31"/>
    </row>
    <row r="24" spans="1:11" ht="13.5" thickBot="1">
      <c r="A24" s="251">
        <v>10</v>
      </c>
      <c r="B24" s="257" t="str">
        <f>VLOOKUP(A24,'пр.взв.'!B5:F34,2,FALSE)</f>
        <v>GOGU Dragos Gabriel</v>
      </c>
      <c r="C24" s="255">
        <f>VLOOKUP(A24,'пр.взв.'!B5:F34,3,FALSE)</f>
        <v>1991</v>
      </c>
      <c r="D24" s="255" t="str">
        <f>VLOOKUP(A24,'пр.взв.'!B5:F34,4,FALSE)</f>
        <v>ROU</v>
      </c>
      <c r="E24" s="261"/>
      <c r="F24" s="19"/>
      <c r="G24" s="14"/>
      <c r="H24" s="12"/>
      <c r="I24" s="12"/>
      <c r="J24" s="3"/>
      <c r="K24" s="31"/>
    </row>
    <row r="25" spans="1:11" ht="16.5" thickBot="1">
      <c r="A25" s="256"/>
      <c r="B25" s="258"/>
      <c r="C25" s="259"/>
      <c r="D25" s="259"/>
      <c r="E25" s="16"/>
      <c r="F25" s="20"/>
      <c r="G25" s="260"/>
      <c r="H25" s="12"/>
      <c r="I25" s="12"/>
      <c r="J25" s="3"/>
      <c r="K25" s="31"/>
    </row>
    <row r="26" spans="1:11" ht="16.5" thickBot="1">
      <c r="A26" s="250">
        <v>6</v>
      </c>
      <c r="B26" s="252" t="str">
        <f>VLOOKUP(A26,'пр.взв.'!B5:F34,2,FALSE)</f>
        <v>SCHMIT Charly</v>
      </c>
      <c r="C26" s="262">
        <f>VLOOKUP(A26,'пр.взв.'!B5:F34,3,FALSE)</f>
        <v>1991</v>
      </c>
      <c r="D26" s="262" t="str">
        <f>VLOOKUP(A26,'пр.взв.'!B5:F34,4,FALSE)</f>
        <v>FRA</v>
      </c>
      <c r="E26" s="11"/>
      <c r="F26" s="20"/>
      <c r="G26" s="261"/>
      <c r="H26" s="25"/>
      <c r="I26" s="12"/>
      <c r="J26" s="3"/>
      <c r="K26" s="31"/>
    </row>
    <row r="27" spans="1:11" ht="12.75">
      <c r="A27" s="251"/>
      <c r="B27" s="253"/>
      <c r="C27" s="263"/>
      <c r="D27" s="263"/>
      <c r="E27" s="260"/>
      <c r="F27" s="23"/>
      <c r="G27" s="14"/>
      <c r="H27" s="24"/>
      <c r="I27" s="12"/>
      <c r="J27" s="3"/>
      <c r="K27" s="31"/>
    </row>
    <row r="28" spans="1:11" ht="13.5" thickBot="1">
      <c r="A28" s="251">
        <v>14</v>
      </c>
      <c r="B28" s="257">
        <f>VLOOKUP(A28,'пр.взв.'!B5:F34,2,FALSE)</f>
        <v>0</v>
      </c>
      <c r="C28" s="255">
        <f>VLOOKUP(A28,'пр.взв.'!B5:F34,3,FALSE)</f>
        <v>0</v>
      </c>
      <c r="D28" s="255">
        <f>VLOOKUP(A28,'пр.взв.'!B5:F34,4,FALSE)</f>
        <v>0</v>
      </c>
      <c r="E28" s="261"/>
      <c r="F28" s="14"/>
      <c r="G28" s="14"/>
      <c r="H28" s="24"/>
      <c r="I28" s="27"/>
      <c r="J28" s="3"/>
      <c r="K28" s="31"/>
    </row>
    <row r="29" spans="1:11" ht="16.5" thickBot="1">
      <c r="A29" s="256"/>
      <c r="B29" s="258"/>
      <c r="C29" s="259"/>
      <c r="D29" s="259"/>
      <c r="E29" s="16"/>
      <c r="F29" s="264"/>
      <c r="G29" s="264"/>
      <c r="H29" s="24"/>
      <c r="I29" s="260"/>
      <c r="J29" s="2"/>
      <c r="K29" s="30"/>
    </row>
    <row r="30" spans="1:9" ht="16.5" thickBot="1">
      <c r="A30" s="250">
        <v>4</v>
      </c>
      <c r="B30" s="252" t="str">
        <f>VLOOKUP(A30,'пр.взв.'!B5:F34,2,FALSE)</f>
        <v>MITROVICH Dragon</v>
      </c>
      <c r="C30" s="262">
        <f>VLOOKUP(A30,'пр.взв.'!B5:F34,3,FALSE)</f>
        <v>1991</v>
      </c>
      <c r="D30" s="262" t="str">
        <f>VLOOKUP(A30,'пр.взв.'!B5:F34,4,FALSE)</f>
        <v>SRB</v>
      </c>
      <c r="E30" s="11"/>
      <c r="F30" s="14"/>
      <c r="G30" s="14"/>
      <c r="H30" s="24"/>
      <c r="I30" s="261"/>
    </row>
    <row r="31" spans="1:9" ht="12.75">
      <c r="A31" s="251"/>
      <c r="B31" s="253"/>
      <c r="C31" s="263"/>
      <c r="D31" s="263"/>
      <c r="E31" s="260"/>
      <c r="F31" s="14"/>
      <c r="G31" s="14"/>
      <c r="H31" s="24"/>
      <c r="I31" s="12"/>
    </row>
    <row r="32" spans="1:9" ht="13.5" thickBot="1">
      <c r="A32" s="251">
        <v>12</v>
      </c>
      <c r="B32" s="257" t="str">
        <f>VLOOKUP(A32,'пр.взв.'!B5:F34,2,FALSE)</f>
        <v>LEBEDEV Georgy</v>
      </c>
      <c r="C32" s="255" t="str">
        <f>VLOOKUP(A32,'пр.взв.'!B5:F34,3,FALSE)</f>
        <v>1991 cms</v>
      </c>
      <c r="D32" s="255" t="str">
        <f>VLOOKUP(A32,'пр.взв.'!B5:F34,4,FALSE)</f>
        <v>RUS</v>
      </c>
      <c r="E32" s="261"/>
      <c r="F32" s="19"/>
      <c r="G32" s="14"/>
      <c r="H32" s="24"/>
      <c r="I32" s="12"/>
    </row>
    <row r="33" spans="1:9" ht="16.5" thickBot="1">
      <c r="A33" s="256"/>
      <c r="B33" s="258"/>
      <c r="C33" s="259"/>
      <c r="D33" s="259"/>
      <c r="E33" s="16"/>
      <c r="F33" s="20"/>
      <c r="G33" s="260"/>
      <c r="H33" s="26"/>
      <c r="I33" s="12"/>
    </row>
    <row r="34" spans="1:9" ht="16.5" thickBot="1">
      <c r="A34" s="250">
        <v>8</v>
      </c>
      <c r="B34" s="252" t="str">
        <f>VLOOKUP(A34,'пр.взв.'!B5:F34,2,FALSE)</f>
        <v>GULIYEV Zulfugar</v>
      </c>
      <c r="C34" s="262">
        <f>VLOOKUP(A34,'пр.взв.'!B5:F34,3,FALSE)</f>
        <v>1991</v>
      </c>
      <c r="D34" s="262" t="str">
        <f>VLOOKUP(A34,'пр.взв.'!B5:F34,4,FALSE)</f>
        <v>AZE</v>
      </c>
      <c r="E34" s="11"/>
      <c r="F34" s="21"/>
      <c r="G34" s="261"/>
      <c r="H34" s="9"/>
      <c r="I34" s="9"/>
    </row>
    <row r="35" spans="1:9" ht="15.75">
      <c r="A35" s="251"/>
      <c r="B35" s="253"/>
      <c r="C35" s="263"/>
      <c r="D35" s="263"/>
      <c r="E35" s="260"/>
      <c r="F35" s="22"/>
      <c r="G35" s="16"/>
      <c r="H35" s="17"/>
      <c r="I35" s="17"/>
    </row>
    <row r="36" spans="1:9" ht="16.5" thickBot="1">
      <c r="A36" s="251">
        <v>16</v>
      </c>
      <c r="B36" s="257" t="e">
        <f>VLOOKUP(A36,'пр.взв.'!B5:F34,2,FALSE)</f>
        <v>#N/A</v>
      </c>
      <c r="C36" s="255" t="e">
        <f>VLOOKUP(A36,'пр.взв.'!B5:F34,3,FALSE)</f>
        <v>#N/A</v>
      </c>
      <c r="D36" s="255" t="e">
        <f>VLOOKUP(A36,'пр.взв.'!B5:F34,4,FALSE)</f>
        <v>#N/A</v>
      </c>
      <c r="E36" s="261"/>
      <c r="F36" s="16"/>
      <c r="G36" s="16"/>
      <c r="H36" s="17"/>
      <c r="I36" s="17"/>
    </row>
    <row r="37" spans="1:9" ht="16.5" thickBot="1">
      <c r="A37" s="256"/>
      <c r="B37" s="258"/>
      <c r="C37" s="259"/>
      <c r="D37" s="259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4"/>
      <c r="C40" s="34"/>
      <c r="D40" s="265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65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4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4"/>
      <c r="C49" s="32"/>
      <c r="D49" s="266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66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4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3">
      <selection activeCell="A2" sqref="A2:H40"/>
    </sheetView>
  </sheetViews>
  <sheetFormatPr defaultColWidth="9.140625" defaultRowHeight="12.75"/>
  <sheetData>
    <row r="1" spans="1:8" ht="15.75" thickBot="1">
      <c r="A1" s="267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268"/>
      <c r="C1" s="268"/>
      <c r="D1" s="268"/>
      <c r="E1" s="268"/>
      <c r="F1" s="268"/>
      <c r="G1" s="268"/>
      <c r="H1" s="269"/>
    </row>
    <row r="2" spans="1:8" ht="12.75">
      <c r="A2" s="270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270"/>
      <c r="C2" s="270"/>
      <c r="D2" s="270"/>
      <c r="E2" s="270"/>
      <c r="F2" s="270"/>
      <c r="G2" s="270"/>
      <c r="H2" s="270"/>
    </row>
    <row r="3" spans="1:8" ht="18">
      <c r="A3" s="271" t="s">
        <v>44</v>
      </c>
      <c r="B3" s="271"/>
      <c r="C3" s="271"/>
      <c r="D3" s="271"/>
      <c r="E3" s="271"/>
      <c r="F3" s="271"/>
      <c r="G3" s="271"/>
      <c r="H3" s="271"/>
    </row>
    <row r="4" spans="1:8" ht="15.75">
      <c r="A4" s="286" t="str">
        <f>'пр.взв.'!A4</f>
        <v>Weight category 74M  кg.                             Весовая категория  74    кг</v>
      </c>
      <c r="B4" s="286"/>
      <c r="C4" s="286"/>
      <c r="D4" s="286"/>
      <c r="E4" s="286"/>
      <c r="F4" s="286"/>
      <c r="G4" s="286"/>
      <c r="H4" s="286"/>
    </row>
    <row r="5" spans="1:8" ht="18.75" thickBot="1">
      <c r="A5" s="106"/>
      <c r="B5" s="106"/>
      <c r="C5" s="106"/>
      <c r="D5" s="106"/>
      <c r="E5" s="106"/>
      <c r="F5" s="106"/>
      <c r="G5" s="106"/>
      <c r="H5" s="106"/>
    </row>
    <row r="6" spans="1:10" ht="18" customHeight="1">
      <c r="A6" s="272" t="s">
        <v>38</v>
      </c>
      <c r="B6" s="275" t="str">
        <f>VLOOKUP(J6,'пр.взв.'!B7:F36,2,FALSE)</f>
        <v>LEBEDEV Georgy</v>
      </c>
      <c r="C6" s="275"/>
      <c r="D6" s="275"/>
      <c r="E6" s="275"/>
      <c r="F6" s="275"/>
      <c r="G6" s="275"/>
      <c r="H6" s="281" t="str">
        <f>VLOOKUP(J6,'пр.взв.'!B7:E36,3,FALSE)</f>
        <v>1991 cms</v>
      </c>
      <c r="I6" s="106"/>
      <c r="J6" s="107">
        <f>'пр.хода'!I21</f>
        <v>12</v>
      </c>
    </row>
    <row r="7" spans="1:10" ht="18" customHeight="1">
      <c r="A7" s="273"/>
      <c r="B7" s="276"/>
      <c r="C7" s="276"/>
      <c r="D7" s="276"/>
      <c r="E7" s="276"/>
      <c r="F7" s="276"/>
      <c r="G7" s="276"/>
      <c r="H7" s="282"/>
      <c r="I7" s="106"/>
      <c r="J7" s="107"/>
    </row>
    <row r="8" spans="1:10" ht="18">
      <c r="A8" s="273"/>
      <c r="B8" s="277" t="str">
        <f>VLOOKUP(J6,'пр.взв.'!B7:E30,4,FALSE)</f>
        <v>RUS</v>
      </c>
      <c r="C8" s="277"/>
      <c r="D8" s="277"/>
      <c r="E8" s="277"/>
      <c r="F8" s="277"/>
      <c r="G8" s="277"/>
      <c r="H8" s="278"/>
      <c r="I8" s="106"/>
      <c r="J8" s="107"/>
    </row>
    <row r="9" spans="1:10" ht="18.75" thickBot="1">
      <c r="A9" s="274"/>
      <c r="B9" s="279"/>
      <c r="C9" s="279"/>
      <c r="D9" s="279"/>
      <c r="E9" s="279"/>
      <c r="F9" s="279"/>
      <c r="G9" s="279"/>
      <c r="H9" s="280"/>
      <c r="I9" s="106"/>
      <c r="J9" s="107"/>
    </row>
    <row r="10" spans="1:10" ht="18.7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107"/>
    </row>
    <row r="11" spans="1:10" ht="18" customHeight="1">
      <c r="A11" s="283" t="s">
        <v>39</v>
      </c>
      <c r="B11" s="275" t="str">
        <f>VLOOKUP(J11,'пр.взв.'!B2:F41,2,FALSE)</f>
        <v>PAPUNASHVILI Giorgi</v>
      </c>
      <c r="C11" s="275"/>
      <c r="D11" s="275"/>
      <c r="E11" s="275"/>
      <c r="F11" s="275"/>
      <c r="G11" s="275"/>
      <c r="H11" s="281">
        <f>VLOOKUP(J11,'пр.взв.'!B1:E41,3,FALSE)</f>
        <v>1991</v>
      </c>
      <c r="I11" s="106"/>
      <c r="J11" s="107">
        <v>1</v>
      </c>
    </row>
    <row r="12" spans="1:10" ht="18" customHeight="1">
      <c r="A12" s="284"/>
      <c r="B12" s="276" t="str">
        <f>VLOOKUP(J12,'пр.взв.'!B3:F42,2,FALSE)</f>
        <v>Папуношвили Гиорги</v>
      </c>
      <c r="C12" s="276"/>
      <c r="D12" s="276"/>
      <c r="E12" s="276"/>
      <c r="F12" s="276"/>
      <c r="G12" s="276"/>
      <c r="H12" s="282"/>
      <c r="I12" s="106"/>
      <c r="J12" s="107" t="s">
        <v>48</v>
      </c>
    </row>
    <row r="13" spans="1:10" ht="18">
      <c r="A13" s="284"/>
      <c r="B13" s="277" t="s">
        <v>64</v>
      </c>
      <c r="C13" s="277"/>
      <c r="D13" s="277"/>
      <c r="E13" s="277"/>
      <c r="F13" s="277"/>
      <c r="G13" s="277"/>
      <c r="H13" s="278"/>
      <c r="I13" s="106"/>
      <c r="J13" s="107"/>
    </row>
    <row r="14" spans="1:10" ht="18.75" thickBot="1">
      <c r="A14" s="285"/>
      <c r="B14" s="279"/>
      <c r="C14" s="279"/>
      <c r="D14" s="279"/>
      <c r="E14" s="279"/>
      <c r="F14" s="279"/>
      <c r="G14" s="279"/>
      <c r="H14" s="280"/>
      <c r="I14" s="106"/>
      <c r="J14" s="107"/>
    </row>
    <row r="15" spans="1:10" ht="18.75" thickBot="1">
      <c r="A15" s="106"/>
      <c r="B15" s="106"/>
      <c r="C15" s="106"/>
      <c r="D15" s="106"/>
      <c r="E15" s="106"/>
      <c r="F15" s="106"/>
      <c r="G15" s="106"/>
      <c r="H15" s="106"/>
      <c r="I15" s="106"/>
      <c r="J15" s="107"/>
    </row>
    <row r="16" spans="1:10" ht="18" customHeight="1">
      <c r="A16" s="292" t="s">
        <v>40</v>
      </c>
      <c r="B16" s="275" t="str">
        <f>VLOOKUP(J16,'пр.взв.'!B1:F46,2,FALSE)</f>
        <v>Yemelyanau Tsimafei</v>
      </c>
      <c r="C16" s="275"/>
      <c r="D16" s="275"/>
      <c r="E16" s="275"/>
      <c r="F16" s="275"/>
      <c r="G16" s="275"/>
      <c r="H16" s="281" t="str">
        <f>VLOOKUP(J16,'пр.взв.'!B1:E46,3,FALSE)</f>
        <v>1992 ms</v>
      </c>
      <c r="I16" s="106"/>
      <c r="J16" s="107">
        <f>'пр.хода'!E44</f>
        <v>7</v>
      </c>
    </row>
    <row r="17" spans="1:10" ht="18" customHeight="1">
      <c r="A17" s="293"/>
      <c r="B17" s="276" t="str">
        <f>VLOOKUP(J17,'пр.взв.'!B1:F47,2,FALSE)</f>
        <v>Емельянов Тимофей </v>
      </c>
      <c r="C17" s="276"/>
      <c r="D17" s="276"/>
      <c r="E17" s="276"/>
      <c r="F17" s="276"/>
      <c r="G17" s="276"/>
      <c r="H17" s="282"/>
      <c r="I17" s="106"/>
      <c r="J17" s="107" t="s">
        <v>54</v>
      </c>
    </row>
    <row r="18" spans="1:10" ht="18">
      <c r="A18" s="293"/>
      <c r="B18" s="277" t="str">
        <f>VLOOKUP(J16,'пр.взв.'!B17:E40,4,FALSE)</f>
        <v>BLR</v>
      </c>
      <c r="C18" s="277"/>
      <c r="D18" s="277"/>
      <c r="E18" s="277"/>
      <c r="F18" s="277"/>
      <c r="G18" s="277"/>
      <c r="H18" s="278"/>
      <c r="I18" s="106"/>
      <c r="J18" s="107"/>
    </row>
    <row r="19" spans="1:10" ht="18.75" thickBot="1">
      <c r="A19" s="294"/>
      <c r="B19" s="279" t="str">
        <f>VLOOKUP(J17,'пр.взв.'!B18:E41,4,FALSE)</f>
        <v>БЛР</v>
      </c>
      <c r="C19" s="279"/>
      <c r="D19" s="279"/>
      <c r="E19" s="279"/>
      <c r="F19" s="279"/>
      <c r="G19" s="279"/>
      <c r="H19" s="280"/>
      <c r="I19" s="106"/>
      <c r="J19" s="107"/>
    </row>
    <row r="20" spans="1:10" ht="18.75" thickBot="1">
      <c r="A20" s="106"/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18" customHeight="1">
      <c r="A21" s="292" t="s">
        <v>40</v>
      </c>
      <c r="B21" s="275" t="str">
        <f>VLOOKUP(J21,'пр.взв.'!B2:F51,2,FALSE)</f>
        <v>GULIYEV Zulfugar</v>
      </c>
      <c r="C21" s="275"/>
      <c r="D21" s="275"/>
      <c r="E21" s="275"/>
      <c r="F21" s="275"/>
      <c r="G21" s="275"/>
      <c r="H21" s="281">
        <f>VLOOKUP(J21,'пр.взв.'!B2:E51,3,FALSE)</f>
        <v>1991</v>
      </c>
      <c r="I21" s="106"/>
      <c r="J21" s="107">
        <f>'пр.хода'!E53</f>
        <v>8</v>
      </c>
    </row>
    <row r="22" spans="1:10" ht="18" customHeight="1">
      <c r="A22" s="293"/>
      <c r="B22" s="276" t="str">
        <f>VLOOKUP(J22,'пр.взв.'!B3:F52,2,FALSE)</f>
        <v>Гулиев Зулфугар</v>
      </c>
      <c r="C22" s="276"/>
      <c r="D22" s="276"/>
      <c r="E22" s="276"/>
      <c r="F22" s="276"/>
      <c r="G22" s="276"/>
      <c r="H22" s="282"/>
      <c r="I22" s="106"/>
      <c r="J22" s="107" t="s">
        <v>55</v>
      </c>
    </row>
    <row r="23" spans="1:9" ht="18">
      <c r="A23" s="293"/>
      <c r="B23" s="277" t="str">
        <f>VLOOKUP(J21,'пр.взв.'!B2:E45,4,FALSE)</f>
        <v>AZE</v>
      </c>
      <c r="C23" s="277"/>
      <c r="D23" s="277"/>
      <c r="E23" s="277"/>
      <c r="F23" s="277"/>
      <c r="G23" s="277"/>
      <c r="H23" s="278"/>
      <c r="I23" s="106"/>
    </row>
    <row r="24" spans="1:9" ht="18.75" thickBot="1">
      <c r="A24" s="294"/>
      <c r="B24" s="279" t="str">
        <f>VLOOKUP(J22,'пр.взв.'!B3:E46,4,FALSE)</f>
        <v>АЗЕ</v>
      </c>
      <c r="C24" s="279"/>
      <c r="D24" s="279"/>
      <c r="E24" s="279"/>
      <c r="F24" s="279"/>
      <c r="G24" s="279"/>
      <c r="H24" s="280"/>
      <c r="I24" s="106"/>
    </row>
    <row r="25" spans="1:8" ht="18">
      <c r="A25" s="106"/>
      <c r="B25" s="106"/>
      <c r="C25" s="106"/>
      <c r="D25" s="106"/>
      <c r="E25" s="106"/>
      <c r="F25" s="106"/>
      <c r="G25" s="106"/>
      <c r="H25" s="106"/>
    </row>
    <row r="26" spans="1:8" ht="18">
      <c r="A26" s="106" t="s">
        <v>45</v>
      </c>
      <c r="B26" s="106"/>
      <c r="C26" s="106"/>
      <c r="D26" s="106"/>
      <c r="E26" s="106"/>
      <c r="F26" s="106"/>
      <c r="G26" s="106"/>
      <c r="H26" s="106"/>
    </row>
    <row r="27" ht="13.5" thickBot="1"/>
    <row r="28" spans="1:8" ht="12.75" customHeight="1">
      <c r="A28" s="287"/>
      <c r="B28" s="288"/>
      <c r="C28" s="288"/>
      <c r="D28" s="288"/>
      <c r="E28" s="288"/>
      <c r="F28" s="288"/>
      <c r="G28" s="288"/>
      <c r="H28" s="281"/>
    </row>
    <row r="29" spans="1:8" ht="13.5" customHeight="1" thickBot="1">
      <c r="A29" s="289"/>
      <c r="B29" s="290"/>
      <c r="C29" s="290"/>
      <c r="D29" s="290"/>
      <c r="E29" s="290"/>
      <c r="F29" s="290"/>
      <c r="G29" s="290"/>
      <c r="H29" s="291"/>
    </row>
    <row r="32" spans="1:8" ht="18">
      <c r="A32" s="106" t="s">
        <v>46</v>
      </c>
      <c r="B32" s="106"/>
      <c r="C32" s="106"/>
      <c r="D32" s="106"/>
      <c r="E32" s="106"/>
      <c r="F32" s="106"/>
      <c r="G32" s="106"/>
      <c r="H32" s="106"/>
    </row>
    <row r="33" spans="1:8" ht="18">
      <c r="A33" s="106"/>
      <c r="B33" s="106"/>
      <c r="C33" s="106"/>
      <c r="D33" s="106"/>
      <c r="E33" s="106"/>
      <c r="F33" s="106"/>
      <c r="G33" s="106"/>
      <c r="H33" s="106"/>
    </row>
    <row r="34" spans="1:8" ht="18">
      <c r="A34" s="106"/>
      <c r="B34" s="106"/>
      <c r="C34" s="106"/>
      <c r="D34" s="106"/>
      <c r="E34" s="106"/>
      <c r="F34" s="106"/>
      <c r="G34" s="106"/>
      <c r="H34" s="106"/>
    </row>
    <row r="35" spans="1:8" ht="18">
      <c r="A35" s="108"/>
      <c r="B35" s="108"/>
      <c r="C35" s="108"/>
      <c r="D35" s="108"/>
      <c r="E35" s="108"/>
      <c r="F35" s="108"/>
      <c r="G35" s="108"/>
      <c r="H35" s="108"/>
    </row>
    <row r="36" spans="1:8" ht="18">
      <c r="A36" s="109"/>
      <c r="B36" s="109"/>
      <c r="C36" s="109"/>
      <c r="D36" s="109"/>
      <c r="E36" s="109"/>
      <c r="F36" s="109"/>
      <c r="G36" s="109"/>
      <c r="H36" s="109"/>
    </row>
    <row r="37" spans="1:8" ht="18">
      <c r="A37" s="108"/>
      <c r="B37" s="108"/>
      <c r="C37" s="108"/>
      <c r="D37" s="108"/>
      <c r="E37" s="108"/>
      <c r="F37" s="108"/>
      <c r="G37" s="108"/>
      <c r="H37" s="108"/>
    </row>
    <row r="38" spans="1:8" ht="18">
      <c r="A38" s="110"/>
      <c r="B38" s="110"/>
      <c r="C38" s="110"/>
      <c r="D38" s="110"/>
      <c r="E38" s="110"/>
      <c r="F38" s="110"/>
      <c r="G38" s="110"/>
      <c r="H38" s="110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10"/>
      <c r="B40" s="110"/>
      <c r="C40" s="110"/>
      <c r="D40" s="110"/>
      <c r="E40" s="110"/>
      <c r="F40" s="110"/>
      <c r="G40" s="110"/>
      <c r="H40" s="110"/>
    </row>
  </sheetData>
  <mergeCells count="29">
    <mergeCell ref="A16:A19"/>
    <mergeCell ref="B16:G16"/>
    <mergeCell ref="A28:H29"/>
    <mergeCell ref="A21:A24"/>
    <mergeCell ref="B21:G21"/>
    <mergeCell ref="B22:G22"/>
    <mergeCell ref="B23:H23"/>
    <mergeCell ref="B24:H24"/>
    <mergeCell ref="H21:H22"/>
    <mergeCell ref="B17:G17"/>
    <mergeCell ref="B18:H18"/>
    <mergeCell ref="B19:H19"/>
    <mergeCell ref="H16:H17"/>
    <mergeCell ref="A11:A14"/>
    <mergeCell ref="B11:G11"/>
    <mergeCell ref="B12:G12"/>
    <mergeCell ref="B13:H13"/>
    <mergeCell ref="B14:H14"/>
    <mergeCell ref="H11:H12"/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">
      <selection activeCell="N60" sqref="A1:N60"/>
    </sheetView>
  </sheetViews>
  <sheetFormatPr defaultColWidth="9.140625" defaultRowHeight="12.75"/>
  <cols>
    <col min="1" max="1" width="5.8515625" style="0" customWidth="1"/>
    <col min="2" max="2" width="17.5742187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8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9"/>
      <c r="C1" s="325" t="s">
        <v>47</v>
      </c>
      <c r="D1" s="326"/>
      <c r="E1" s="326"/>
      <c r="F1" s="326"/>
      <c r="G1" s="326"/>
      <c r="H1" s="327"/>
      <c r="I1" s="31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20"/>
      <c r="K1" s="320"/>
      <c r="L1" s="320"/>
      <c r="M1" s="320"/>
      <c r="N1" s="321"/>
      <c r="O1" s="45"/>
      <c r="P1" s="45"/>
      <c r="Q1" s="45"/>
      <c r="R1" s="45"/>
      <c r="S1" s="8"/>
    </row>
    <row r="2" spans="1:20" ht="31.5" customHeight="1" thickBot="1">
      <c r="A2" s="3"/>
      <c r="B2" s="60"/>
      <c r="C2" s="328" t="str">
        <f>'пр.взв.'!A4</f>
        <v>Weight category 74M  кg.                             Весовая категория  74    кг</v>
      </c>
      <c r="D2" s="329"/>
      <c r="E2" s="329"/>
      <c r="F2" s="329"/>
      <c r="G2" s="329"/>
      <c r="H2" s="330"/>
      <c r="I2" s="322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323"/>
      <c r="K2" s="323"/>
      <c r="L2" s="323"/>
      <c r="M2" s="323"/>
      <c r="N2" s="324"/>
      <c r="T2" s="117"/>
    </row>
    <row r="3" spans="1:10" ht="19.5" customHeight="1">
      <c r="A3" s="297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296" t="s">
        <v>22</v>
      </c>
    </row>
    <row r="5" spans="1:14" ht="12.75" customHeight="1" thickBot="1">
      <c r="A5" s="361">
        <v>1</v>
      </c>
      <c r="B5" s="118" t="str">
        <f>VLOOKUP(A5,'пр.взв.'!B7:F36,2,FALSE)</f>
        <v>PAPUNASHVILI Giorgi</v>
      </c>
      <c r="C5" s="254">
        <f>VLOOKUP(A5,'пр.взв.'!B7:F36,3,FALSE)</f>
        <v>1991</v>
      </c>
      <c r="D5" s="116" t="str">
        <f>VLOOKUP(A5,'пр.взв.'!B7:F36,4,FALSE)</f>
        <v>GEO</v>
      </c>
      <c r="E5" s="11"/>
      <c r="F5" s="12"/>
      <c r="G5" s="12"/>
      <c r="H5" s="12"/>
      <c r="I5" s="12"/>
      <c r="J5" s="12"/>
      <c r="K5" s="331">
        <v>1</v>
      </c>
      <c r="L5" s="129">
        <f>I21</f>
        <v>12</v>
      </c>
      <c r="M5" s="333" t="str">
        <f>VLOOKUP(L5,'пр.взв.'!B7:E36,2,FALSE)</f>
        <v>LEBEDEV Georgy</v>
      </c>
      <c r="N5" s="366" t="str">
        <f>VLOOKUP(L5,'пр.взв.'!B7:F36,4,FALSE)</f>
        <v>RUS</v>
      </c>
    </row>
    <row r="6" spans="1:14" ht="12.75" customHeight="1">
      <c r="A6" s="362"/>
      <c r="B6" s="124" t="str">
        <f>'пр.взв.'!C8</f>
        <v>Папуношвили Гиорги</v>
      </c>
      <c r="C6" s="255"/>
      <c r="D6" s="115" t="str">
        <f>'пр.взв.'!E8</f>
        <v>ГРУ</v>
      </c>
      <c r="E6" s="360" t="s">
        <v>130</v>
      </c>
      <c r="F6" s="14"/>
      <c r="G6" s="14"/>
      <c r="H6" s="53"/>
      <c r="K6" s="332"/>
      <c r="L6" s="346" t="s">
        <v>59</v>
      </c>
      <c r="M6" s="334" t="str">
        <f>VLOOKUP(L6,'пр.взв.'!B7:E36,2,FALSE)</f>
        <v>Лебедев Георгий</v>
      </c>
      <c r="N6" s="356" t="str">
        <f>VLOOKUP(L6,'пр.взв.'!B7:E36,4,FALSE)</f>
        <v>РОС</v>
      </c>
    </row>
    <row r="7" spans="1:18" ht="12.75" customHeight="1" thickBot="1">
      <c r="A7" s="251">
        <v>9</v>
      </c>
      <c r="B7" s="119" t="str">
        <f>VLOOKUP(A7,'пр.взв.'!B7:F36,2,FALSE)</f>
        <v>DEDICH Nerman</v>
      </c>
      <c r="C7" s="255">
        <f>VLOOKUP(A7,'пр.взв.'!B7:F36,3,FALSE)</f>
        <v>1992</v>
      </c>
      <c r="D7" s="126" t="str">
        <f>VLOOKUP(A7,'пр.взв.'!B7:F36,4,FALSE)</f>
        <v>SVN</v>
      </c>
      <c r="E7" s="359"/>
      <c r="F7" s="19"/>
      <c r="G7" s="14"/>
      <c r="H7" s="12"/>
      <c r="K7" s="318">
        <v>2</v>
      </c>
      <c r="L7" s="130">
        <v>1</v>
      </c>
      <c r="M7" s="335" t="str">
        <f>VLOOKUP(L7,'пр.взв.'!B7:E36,2,FALSE)</f>
        <v>PAPUNASHVILI Giorgi</v>
      </c>
      <c r="N7" s="355" t="str">
        <f>VLOOKUP(L7,'пр.взв.'!B7:E36,4,FALSE)</f>
        <v>GEO</v>
      </c>
      <c r="R7" s="7"/>
    </row>
    <row r="8" spans="1:14" ht="12.75" customHeight="1" thickBot="1">
      <c r="A8" s="256"/>
      <c r="B8" s="125" t="str">
        <f>'пр.взв.'!C24</f>
        <v>Дедич Нерман</v>
      </c>
      <c r="C8" s="259"/>
      <c r="D8" s="127" t="str">
        <f>'пр.взв.'!E24</f>
        <v>СЛВ</v>
      </c>
      <c r="E8" s="16"/>
      <c r="F8" s="20"/>
      <c r="G8" s="360" t="s">
        <v>130</v>
      </c>
      <c r="H8" s="12"/>
      <c r="K8" s="318"/>
      <c r="L8" s="346" t="s">
        <v>48</v>
      </c>
      <c r="M8" s="334" t="str">
        <f>VLOOKUP(L8,'пр.взв.'!B1:E38,2,FALSE)</f>
        <v>Папуношвили Гиорги</v>
      </c>
      <c r="N8" s="356" t="str">
        <f>VLOOKUP(L8,'пр.взв.'!B2:E38,4,FALSE)</f>
        <v>ГРУ</v>
      </c>
    </row>
    <row r="9" spans="1:14" ht="12.75" customHeight="1" thickBot="1">
      <c r="A9" s="250">
        <v>5</v>
      </c>
      <c r="B9" s="118" t="str">
        <f>VLOOKUP(A9,'пр.взв.'!B7:F36,2,FALSE)</f>
        <v>BARLIT Anton</v>
      </c>
      <c r="C9" s="262">
        <f>VLOOKUP(A9,'пр.взв.'!B7:F36,3,FALSE)</f>
        <v>1991</v>
      </c>
      <c r="D9" s="116" t="str">
        <f>VLOOKUP(A9,'пр.взв.'!B7:F36,4,FALSE)</f>
        <v>LTU</v>
      </c>
      <c r="E9" s="11"/>
      <c r="F9" s="20"/>
      <c r="G9" s="359"/>
      <c r="H9" s="25"/>
      <c r="I9" s="12"/>
      <c r="K9" s="300">
        <v>3</v>
      </c>
      <c r="L9" s="130">
        <f>E44</f>
        <v>7</v>
      </c>
      <c r="M9" s="335" t="str">
        <f>VLOOKUP(L9,'пр.взв.'!B7:E36,2,FALSE)</f>
        <v>Yemelyanau Tsimafei</v>
      </c>
      <c r="N9" s="355" t="str">
        <f>VLOOKUP(L9,'пр.взв.'!B7:E36,4,FALSE)</f>
        <v>BLR</v>
      </c>
    </row>
    <row r="10" spans="1:14" ht="12.75" customHeight="1">
      <c r="A10" s="251"/>
      <c r="B10" s="124" t="str">
        <f>'пр.взв.'!C16</f>
        <v>Барлит Антон</v>
      </c>
      <c r="C10" s="263"/>
      <c r="D10" s="128" t="str">
        <f>'пр.взв.'!E16</f>
        <v>ЛИТ</v>
      </c>
      <c r="E10" s="309" t="s">
        <v>129</v>
      </c>
      <c r="F10" s="23"/>
      <c r="G10" s="14"/>
      <c r="H10" s="24"/>
      <c r="I10" s="12"/>
      <c r="J10" s="12"/>
      <c r="K10" s="300"/>
      <c r="L10" s="346" t="s">
        <v>54</v>
      </c>
      <c r="M10" s="334" t="str">
        <f>VLOOKUP(L10,'пр.взв.'!B1:E40,2,FALSE)</f>
        <v>Емельянов Тимофей </v>
      </c>
      <c r="N10" s="356" t="str">
        <f>VLOOKUP(L10,'пр.взв.'!B1:E40,4,FALSE)</f>
        <v>БЛР</v>
      </c>
    </row>
    <row r="11" spans="1:14" ht="12.75" customHeight="1" thickBot="1">
      <c r="A11" s="251">
        <v>13</v>
      </c>
      <c r="B11" s="141" t="e">
        <f>VLOOKUP(A11,'пр.взв.'!B7:F36,2,FALSE)</f>
        <v>#N/A</v>
      </c>
      <c r="C11" s="298" t="e">
        <f>VLOOKUP(A11,'пр.взв.'!B7:F36,3,FALSE)</f>
        <v>#N/A</v>
      </c>
      <c r="D11" s="142" t="e">
        <f>VLOOKUP(A11,'пр.взв.'!B7:F36,4,FALSE)</f>
        <v>#N/A</v>
      </c>
      <c r="E11" s="310"/>
      <c r="F11" s="14"/>
      <c r="G11" s="14"/>
      <c r="H11" s="24"/>
      <c r="I11" s="27"/>
      <c r="J11" s="28"/>
      <c r="K11" s="300">
        <v>3</v>
      </c>
      <c r="L11" s="130">
        <f>E53</f>
        <v>8</v>
      </c>
      <c r="M11" s="335" t="str">
        <f>VLOOKUP(L11,'пр.взв.'!B7:E36,2,FALSE)</f>
        <v>GULIYEV Zulfugar</v>
      </c>
      <c r="N11" s="355" t="str">
        <f>VLOOKUP(L11,'пр.взв.'!B7:E36,4,FALSE)</f>
        <v>AZE</v>
      </c>
    </row>
    <row r="12" spans="1:14" ht="12.75" customHeight="1" thickBot="1">
      <c r="A12" s="256"/>
      <c r="B12" s="143" t="e">
        <f>'пр.взв.'!#REF!</f>
        <v>#REF!</v>
      </c>
      <c r="C12" s="299"/>
      <c r="D12" s="144" t="e">
        <f>'пр.взв.'!#REF!</f>
        <v>#REF!</v>
      </c>
      <c r="E12" s="16"/>
      <c r="F12" s="264"/>
      <c r="G12" s="264"/>
      <c r="H12" s="24"/>
      <c r="I12" s="358">
        <v>1</v>
      </c>
      <c r="J12" s="12"/>
      <c r="K12" s="300"/>
      <c r="L12" s="346" t="s">
        <v>55</v>
      </c>
      <c r="M12" s="334" t="str">
        <f>VLOOKUP(L12,'пр.взв.'!B3:E42,2,FALSE)</f>
        <v>Гулиев Зулфугар</v>
      </c>
      <c r="N12" s="356" t="str">
        <f>VLOOKUP(L12,'пр.взв.'!B3:E42,4,FALSE)</f>
        <v>АЗЕ</v>
      </c>
    </row>
    <row r="13" spans="1:18" ht="12.75" customHeight="1" thickBot="1">
      <c r="A13" s="250">
        <v>3</v>
      </c>
      <c r="B13" s="118" t="str">
        <f>VLOOKUP(A13,'пр.взв.'!B7:F36,2,FALSE)</f>
        <v>REDJIEPOV Adem</v>
      </c>
      <c r="C13" s="262">
        <f>VLOOKUP(A13,'пр.взв.'!B7:F36,3,FALSE)</f>
        <v>1992</v>
      </c>
      <c r="D13" s="116" t="str">
        <f>VLOOKUP(A13,'пр.взв.'!B7:F36,4,FALSE)</f>
        <v>BGR</v>
      </c>
      <c r="E13" s="11"/>
      <c r="F13" s="14"/>
      <c r="G13" s="14"/>
      <c r="H13" s="24"/>
      <c r="I13" s="359"/>
      <c r="J13" s="12"/>
      <c r="K13" s="301">
        <v>5</v>
      </c>
      <c r="L13" s="130">
        <v>9</v>
      </c>
      <c r="M13" s="335" t="str">
        <f>VLOOKUP(L13,'пр.взв.'!B7:E36,2,FALSE)</f>
        <v>DEDICH Nerman</v>
      </c>
      <c r="N13" s="355" t="str">
        <f>VLOOKUP(L13,'пр.взв.'!B7:E36,4,FALSE)</f>
        <v>SVN</v>
      </c>
      <c r="O13" s="99"/>
      <c r="P13" s="99"/>
      <c r="Q13" s="99"/>
      <c r="R13" s="99"/>
    </row>
    <row r="14" spans="1:18" ht="12.75" customHeight="1">
      <c r="A14" s="251"/>
      <c r="B14" s="124" t="str">
        <f>'пр.взв.'!C12</f>
        <v>Реджtпов Адем</v>
      </c>
      <c r="C14" s="263"/>
      <c r="D14" s="128" t="str">
        <f>'пр.взв.'!E12</f>
        <v>БОЛ</v>
      </c>
      <c r="E14" s="309" t="s">
        <v>113</v>
      </c>
      <c r="F14" s="14"/>
      <c r="G14" s="14"/>
      <c r="H14" s="24"/>
      <c r="I14" s="68"/>
      <c r="J14" s="12"/>
      <c r="K14" s="301"/>
      <c r="L14" s="346" t="s">
        <v>56</v>
      </c>
      <c r="M14" s="334" t="str">
        <f>VLOOKUP(L14,'пр.взв.'!B1:E44,2,FALSE)</f>
        <v>Дедич Нерман</v>
      </c>
      <c r="N14" s="356" t="str">
        <f>VLOOKUP(L14,'пр.взв.'!B5:E44,4,FALSE)</f>
        <v>СЛВ</v>
      </c>
      <c r="O14" s="99"/>
      <c r="P14" s="99"/>
      <c r="Q14" s="99"/>
      <c r="R14" s="99"/>
    </row>
    <row r="15" spans="1:18" ht="12.75" customHeight="1" thickBot="1">
      <c r="A15" s="251">
        <v>11</v>
      </c>
      <c r="B15" s="119" t="str">
        <f>VLOOKUP(A15,'пр.взв.'!B7:F36,2,FALSE)</f>
        <v>MARGARYAN Hakob</v>
      </c>
      <c r="C15" s="255">
        <f>VLOOKUP(A15,'пр.взв.'!B7:F36,3,FALSE)</f>
        <v>1991</v>
      </c>
      <c r="D15" s="126" t="str">
        <f>VLOOKUP(A15,'пр.взв.'!B7:F36,4,FALSE)</f>
        <v>ARM</v>
      </c>
      <c r="E15" s="310"/>
      <c r="F15" s="19"/>
      <c r="G15" s="14"/>
      <c r="H15" s="24"/>
      <c r="I15" s="24"/>
      <c r="J15" s="12"/>
      <c r="K15" s="301">
        <v>5</v>
      </c>
      <c r="L15" s="130">
        <v>10</v>
      </c>
      <c r="M15" s="335" t="str">
        <f>VLOOKUP(L15,'пр.взв.'!B7:E36,2,FALSE)</f>
        <v>GOGU Dragos Gabriel</v>
      </c>
      <c r="N15" s="355" t="str">
        <f>VLOOKUP(L15,'пр.взв.'!B7:E36,4,FALSE)</f>
        <v>ROU</v>
      </c>
      <c r="O15" s="99"/>
      <c r="P15" s="99"/>
      <c r="Q15" s="99"/>
      <c r="R15" s="99"/>
    </row>
    <row r="16" spans="1:18" ht="12.75" customHeight="1" thickBot="1">
      <c r="A16" s="256"/>
      <c r="B16" s="125" t="str">
        <f>'пр.взв.'!C28</f>
        <v>Маргарян Хакоб</v>
      </c>
      <c r="C16" s="259"/>
      <c r="D16" s="127" t="str">
        <f>'пр.взв.'!E28</f>
        <v>АРМ</v>
      </c>
      <c r="E16" s="16"/>
      <c r="F16" s="20"/>
      <c r="G16" s="350" t="s">
        <v>126</v>
      </c>
      <c r="H16" s="26"/>
      <c r="I16" s="24"/>
      <c r="J16" s="12"/>
      <c r="K16" s="301"/>
      <c r="L16" s="346">
        <v>10</v>
      </c>
      <c r="M16" s="334" t="str">
        <f>VLOOKUP(L16,'пр.взв.'!B1:E46,2,FALSE)</f>
        <v>GOGU Dragos Gabriel</v>
      </c>
      <c r="N16" s="356" t="str">
        <f>VLOOKUP(L16,'пр.взв.'!B7:E46,4,FALSE)</f>
        <v>ROU</v>
      </c>
      <c r="O16" s="99"/>
      <c r="P16" s="99"/>
      <c r="Q16" s="99"/>
      <c r="R16" s="99"/>
    </row>
    <row r="17" spans="1:18" ht="12.75" customHeight="1" thickBot="1">
      <c r="A17" s="348">
        <v>7</v>
      </c>
      <c r="B17" s="118" t="str">
        <f>VLOOKUP(A17,'пр.взв.'!B7:F36,2,FALSE)</f>
        <v>Yemelyanau Tsimafei</v>
      </c>
      <c r="C17" s="262" t="str">
        <f>VLOOKUP(A17,'пр.взв.'!B7:F36,3,FALSE)</f>
        <v>1992 ms</v>
      </c>
      <c r="D17" s="116" t="str">
        <f>VLOOKUP(A17,'пр.взв.'!B7:F36,4,FALSE)</f>
        <v>BLR</v>
      </c>
      <c r="E17" s="11"/>
      <c r="F17" s="21"/>
      <c r="G17" s="351"/>
      <c r="H17" s="9"/>
      <c r="I17" s="41"/>
      <c r="J17" s="9"/>
      <c r="K17" s="302" t="s">
        <v>134</v>
      </c>
      <c r="L17" s="130">
        <v>5</v>
      </c>
      <c r="M17" s="335" t="str">
        <f>VLOOKUP(L17,'пр.взв.'!B7:E36,2,FALSE)</f>
        <v>BARLIT Anton</v>
      </c>
      <c r="N17" s="355" t="str">
        <f>VLOOKUP(L17,'пр.взв.'!B7:E36,4,FALSE)</f>
        <v>LTU</v>
      </c>
      <c r="O17" s="99"/>
      <c r="P17" s="99"/>
      <c r="Q17" s="99"/>
      <c r="R17" s="99"/>
    </row>
    <row r="18" spans="1:18" ht="12.75" customHeight="1">
      <c r="A18" s="349"/>
      <c r="B18" s="124" t="str">
        <f>'пр.взв.'!C20</f>
        <v>Емельянов Тимофей </v>
      </c>
      <c r="C18" s="263"/>
      <c r="D18" s="128" t="str">
        <f>'пр.взв.'!E20</f>
        <v>БЛР</v>
      </c>
      <c r="E18" s="350" t="s">
        <v>126</v>
      </c>
      <c r="F18" s="22"/>
      <c r="G18" s="16"/>
      <c r="H18" s="17"/>
      <c r="I18" s="24"/>
      <c r="J18" s="17"/>
      <c r="K18" s="302"/>
      <c r="L18" s="346" t="s">
        <v>52</v>
      </c>
      <c r="M18" s="334" t="str">
        <f>VLOOKUP(L18,'пр.взв.'!B1:E48,2,FALSE)</f>
        <v>Барлит Антон</v>
      </c>
      <c r="N18" s="356" t="str">
        <f>VLOOKUP(L18,'пр.взв.'!B1:E48,4,FALSE)</f>
        <v>ЛИТ</v>
      </c>
      <c r="O18" s="99"/>
      <c r="P18" s="99"/>
      <c r="Q18" s="99"/>
      <c r="R18" s="99"/>
    </row>
    <row r="19" spans="1:18" ht="13.5" customHeight="1" thickBot="1">
      <c r="A19" s="251">
        <v>15</v>
      </c>
      <c r="B19" s="141">
        <f>VLOOKUP(A19,'пр.взв.'!B7:F36,2,FALSE)</f>
        <v>0</v>
      </c>
      <c r="C19" s="298">
        <f>VLOOKUP(A19,'пр.взв.'!B7:F36,3,FALSE)</f>
        <v>0</v>
      </c>
      <c r="D19" s="142">
        <f>VLOOKUP(A19,'пр.взв.'!B7:F36,4,FALSE)</f>
        <v>0</v>
      </c>
      <c r="E19" s="351"/>
      <c r="F19" s="16"/>
      <c r="G19" s="16"/>
      <c r="H19" s="17"/>
      <c r="I19" s="24"/>
      <c r="J19" s="17"/>
      <c r="K19" s="302" t="s">
        <v>134</v>
      </c>
      <c r="L19" s="130">
        <v>4</v>
      </c>
      <c r="M19" s="335" t="str">
        <f>VLOOKUP(L19,'пр.взв.'!B7:E36,2,FALSE)</f>
        <v>MITROVICH Dragon</v>
      </c>
      <c r="N19" s="355" t="str">
        <f>VLOOKUP(L19,'пр.взв.'!B7:E36,4,FALSE)</f>
        <v>SRB</v>
      </c>
      <c r="O19" s="99"/>
      <c r="P19" s="99"/>
      <c r="Q19" s="99"/>
      <c r="R19" s="99"/>
    </row>
    <row r="20" spans="1:18" ht="12" customHeight="1" thickBot="1">
      <c r="A20" s="256"/>
      <c r="B20" s="143">
        <f>'пр.взв.'!C34</f>
        <v>0</v>
      </c>
      <c r="C20" s="299"/>
      <c r="D20" s="144">
        <f>'пр.взв.'!E34</f>
        <v>0</v>
      </c>
      <c r="E20" s="16"/>
      <c r="F20" s="11"/>
      <c r="G20" s="11"/>
      <c r="H20" s="17"/>
      <c r="I20" s="24"/>
      <c r="J20" s="17"/>
      <c r="K20" s="302"/>
      <c r="L20" s="346" t="s">
        <v>51</v>
      </c>
      <c r="M20" s="334" t="str">
        <f>VLOOKUP(L20,'пр.взв.'!B2:E50,2,FALSE)</f>
        <v>Митрович Драгон</v>
      </c>
      <c r="N20" s="356" t="str">
        <f>VLOOKUP(L20,'пр.взв.'!B1:E50,4,FALSE)</f>
        <v>СРБ</v>
      </c>
      <c r="O20" s="99"/>
      <c r="P20" s="99"/>
      <c r="Q20" s="99"/>
      <c r="R20" s="99"/>
    </row>
    <row r="21" spans="1:18" ht="12" customHeight="1">
      <c r="A21" s="295" t="s">
        <v>36</v>
      </c>
      <c r="B21" s="71"/>
      <c r="C21" s="6"/>
      <c r="D21" s="3"/>
      <c r="E21" s="3"/>
      <c r="F21" s="3"/>
      <c r="G21" s="3"/>
      <c r="I21" s="316">
        <v>12</v>
      </c>
      <c r="K21" s="302" t="s">
        <v>135</v>
      </c>
      <c r="L21" s="130">
        <v>11</v>
      </c>
      <c r="M21" s="335" t="str">
        <f>VLOOKUP(L21,'пр.взв.'!B7:E36,2,FALSE)</f>
        <v>MARGARYAN Hakob</v>
      </c>
      <c r="N21" s="355" t="str">
        <f>VLOOKUP(L21,'пр.взв.'!B7:E36,4,FALSE)</f>
        <v>ARM</v>
      </c>
      <c r="O21" s="99"/>
      <c r="P21" s="99"/>
      <c r="Q21" s="99"/>
      <c r="R21" s="99"/>
    </row>
    <row r="22" spans="1:18" ht="12" customHeight="1" thickBot="1">
      <c r="A22" s="296"/>
      <c r="B22" s="72"/>
      <c r="E22" s="54"/>
      <c r="F22" s="54"/>
      <c r="G22" s="54"/>
      <c r="H22" s="54"/>
      <c r="I22" s="317"/>
      <c r="J22" s="54"/>
      <c r="K22" s="302"/>
      <c r="L22" s="346" t="s">
        <v>58</v>
      </c>
      <c r="M22" s="334" t="str">
        <f>VLOOKUP(L22,'пр.взв.'!B2:E52,2,FALSE)</f>
        <v>Маргарян Хакоб</v>
      </c>
      <c r="N22" s="356" t="str">
        <f>VLOOKUP(L22,'пр.взв.'!B3:E52,4,FALSE)</f>
        <v>АРМ</v>
      </c>
      <c r="O22" s="99"/>
      <c r="P22" s="99"/>
      <c r="Q22" s="99"/>
      <c r="R22" s="99"/>
    </row>
    <row r="23" spans="1:14" ht="12" customHeight="1" thickBot="1">
      <c r="A23" s="303">
        <v>2</v>
      </c>
      <c r="B23" s="118" t="str">
        <f>VLOOKUP(A23,'пр.взв.'!B7:F36,2,FALSE)</f>
        <v>EVSTIGNEEV Aleksey</v>
      </c>
      <c r="C23" s="254">
        <f>VLOOKUP(A23,'пр.взв.'!B7:F36,3,FALSE)</f>
        <v>1992</v>
      </c>
      <c r="D23" s="116" t="str">
        <f>VLOOKUP(A23,'пр.взв.'!B7:F36,4,FALSE)</f>
        <v>EST</v>
      </c>
      <c r="E23" s="11"/>
      <c r="F23" s="12"/>
      <c r="G23" s="12"/>
      <c r="H23" s="12"/>
      <c r="I23" s="68"/>
      <c r="K23" s="311" t="s">
        <v>135</v>
      </c>
      <c r="L23" s="130">
        <v>6</v>
      </c>
      <c r="M23" s="119" t="str">
        <f>VLOOKUP(L23,'пр.взв.'!B7:E36,2,FALSE)</f>
        <v>SCHMIT Charly</v>
      </c>
      <c r="N23" s="126" t="str">
        <f>VLOOKUP(L23,'пр.взв.'!B7:E36,4,FALSE)</f>
        <v>FRA</v>
      </c>
    </row>
    <row r="24" spans="1:14" ht="12" customHeight="1">
      <c r="A24" s="304"/>
      <c r="B24" s="124" t="str">
        <f>'пр.взв.'!C10</f>
        <v>Евстигнеев Алексей</v>
      </c>
      <c r="C24" s="255"/>
      <c r="D24" s="115"/>
      <c r="E24" s="309" t="s">
        <v>131</v>
      </c>
      <c r="F24" s="14"/>
      <c r="G24" s="14"/>
      <c r="H24" s="53"/>
      <c r="I24" s="31"/>
      <c r="K24" s="311"/>
      <c r="L24" s="346" t="s">
        <v>53</v>
      </c>
      <c r="M24" s="334" t="str">
        <f>VLOOKUP(L24,'пр.взв.'!B2:E54,2,FALSE)</f>
        <v>Шмит Чарли</v>
      </c>
      <c r="N24" s="356" t="str">
        <f>VLOOKUP(L24,'пр.взв.'!B5:E54,4,FALSE)</f>
        <v>ФРА</v>
      </c>
    </row>
    <row r="25" spans="1:14" ht="12" customHeight="1" thickBot="1">
      <c r="A25" s="304">
        <v>10</v>
      </c>
      <c r="B25" s="119" t="str">
        <f>VLOOKUP(A25,'пр.взв.'!B7:F36,2,FALSE)</f>
        <v>GOGU Dragos Gabriel</v>
      </c>
      <c r="C25" s="255">
        <f>VLOOKUP(A25,'пр.взв.'!B7:F36,3,FALSE)</f>
        <v>1991</v>
      </c>
      <c r="D25" s="126" t="str">
        <f>VLOOKUP(A25,'пр.взв.'!B7:F36,4,FALSE)</f>
        <v>ROU</v>
      </c>
      <c r="E25" s="310"/>
      <c r="F25" s="19"/>
      <c r="G25" s="14"/>
      <c r="H25" s="12"/>
      <c r="I25" s="31"/>
      <c r="K25" s="308" t="s">
        <v>136</v>
      </c>
      <c r="L25" s="130">
        <v>3</v>
      </c>
      <c r="M25" s="119" t="str">
        <f>VLOOKUP(L25,'пр.взв.'!B7:E36,2,FALSE)</f>
        <v>REDJIEPOV Adem</v>
      </c>
      <c r="N25" s="126" t="str">
        <f>VLOOKUP(L25,'пр.взв.'!B7:E36,4,FALSE)</f>
        <v>BGR</v>
      </c>
    </row>
    <row r="26" spans="1:14" ht="12" customHeight="1" thickBot="1">
      <c r="A26" s="305"/>
      <c r="B26" s="125" t="str">
        <f>'пр.взв.'!C26</f>
        <v>Гогу Драгос Габриел</v>
      </c>
      <c r="C26" s="259"/>
      <c r="D26" s="127"/>
      <c r="E26" s="16"/>
      <c r="F26" s="20"/>
      <c r="G26" s="309" t="s">
        <v>131</v>
      </c>
      <c r="H26" s="12"/>
      <c r="I26" s="31"/>
      <c r="K26" s="308"/>
      <c r="L26" s="346" t="s">
        <v>50</v>
      </c>
      <c r="M26" s="334" t="str">
        <f>VLOOKUP(L26,'пр.взв.'!B2:E56,2,FALSE)</f>
        <v>Реджtпов Адем</v>
      </c>
      <c r="N26" s="356" t="str">
        <f>VLOOKUP(L26,'пр.взв.'!B7:E56,4,FALSE)</f>
        <v>БОЛ</v>
      </c>
    </row>
    <row r="27" spans="1:14" ht="12" customHeight="1" thickBot="1">
      <c r="A27" s="306">
        <v>6</v>
      </c>
      <c r="B27" s="118" t="str">
        <f>VLOOKUP(A27,'пр.взв.'!B7:F36,2,FALSE)</f>
        <v>SCHMIT Charly</v>
      </c>
      <c r="C27" s="262">
        <f>VLOOKUP(A27,'пр.взв.'!B7:F36,3,FALSE)</f>
        <v>1991</v>
      </c>
      <c r="D27" s="116" t="str">
        <f>VLOOKUP(A27,'пр.взв.'!B7:F36,4,FALSE)</f>
        <v>FRA</v>
      </c>
      <c r="E27" s="11"/>
      <c r="F27" s="20"/>
      <c r="G27" s="310"/>
      <c r="H27" s="25"/>
      <c r="I27" s="24"/>
      <c r="K27" s="308" t="s">
        <v>136</v>
      </c>
      <c r="L27" s="130">
        <v>2</v>
      </c>
      <c r="M27" s="119" t="str">
        <f>VLOOKUP(L27,'пр.взв.'!B7:E36,2,FALSE)</f>
        <v>EVSTIGNEEV Aleksey</v>
      </c>
      <c r="N27" s="126" t="str">
        <f>VLOOKUP(L27,'пр.взв.'!B7:E36,4,FALSE)</f>
        <v>EST</v>
      </c>
    </row>
    <row r="28" spans="1:14" ht="12" customHeight="1" thickBot="1">
      <c r="A28" s="304"/>
      <c r="B28" s="124" t="str">
        <f>'пр.взв.'!C18</f>
        <v>Шмит Чарли</v>
      </c>
      <c r="C28" s="263"/>
      <c r="D28" s="128"/>
      <c r="E28" s="309" t="s">
        <v>127</v>
      </c>
      <c r="F28" s="23"/>
      <c r="G28" s="14"/>
      <c r="H28" s="24"/>
      <c r="I28" s="24"/>
      <c r="J28" s="12"/>
      <c r="K28" s="345"/>
      <c r="L28" s="347" t="s">
        <v>49</v>
      </c>
      <c r="M28" s="336" t="str">
        <f>VLOOKUP(L28,'пр.взв.'!B2:E58,2,FALSE)</f>
        <v>Евстигнеев Алексей</v>
      </c>
      <c r="N28" s="357" t="str">
        <f>VLOOKUP(L28,'пр.взв.'!B2:E58,4,FALSE)</f>
        <v>ЭСТ</v>
      </c>
    </row>
    <row r="29" spans="1:16" ht="12" customHeight="1" thickBot="1">
      <c r="A29" s="304">
        <v>14</v>
      </c>
      <c r="B29" s="141">
        <f>VLOOKUP(A29,'пр.взв.'!B7:F36,2,FALSE)</f>
        <v>0</v>
      </c>
      <c r="C29" s="298">
        <f>VLOOKUP(A29,'пр.взв.'!B7:F36,3,FALSE)</f>
        <v>0</v>
      </c>
      <c r="D29" s="142">
        <f>VLOOKUP(A29,'пр.взв.'!B7:F36,4,FALSE)</f>
        <v>0</v>
      </c>
      <c r="E29" s="310"/>
      <c r="F29" s="14"/>
      <c r="G29" s="14"/>
      <c r="H29" s="24"/>
      <c r="I29" s="69"/>
      <c r="J29" s="28"/>
      <c r="K29" s="340"/>
      <c r="L29" s="341"/>
      <c r="M29" s="342"/>
      <c r="N29" s="87"/>
      <c r="O29" s="99"/>
      <c r="P29" s="99"/>
    </row>
    <row r="30" spans="1:16" ht="12" customHeight="1" thickBot="1">
      <c r="A30" s="307"/>
      <c r="B30" s="143">
        <f>'пр.взв.'!C32</f>
        <v>0</v>
      </c>
      <c r="C30" s="299"/>
      <c r="D30" s="144"/>
      <c r="E30" s="16"/>
      <c r="F30" s="264"/>
      <c r="G30" s="264"/>
      <c r="H30" s="24"/>
      <c r="I30" s="316">
        <v>12</v>
      </c>
      <c r="J30" s="12"/>
      <c r="K30" s="340"/>
      <c r="L30" s="343"/>
      <c r="M30" s="344"/>
      <c r="N30" s="86"/>
      <c r="O30" s="99"/>
      <c r="P30" s="99"/>
    </row>
    <row r="31" spans="1:16" ht="12" customHeight="1" thickBot="1">
      <c r="A31" s="303">
        <v>4</v>
      </c>
      <c r="B31" s="118" t="str">
        <f>VLOOKUP(A31,'пр.взв.'!B7:F36,2,FALSE)</f>
        <v>MITROVICH Dragon</v>
      </c>
      <c r="C31" s="262">
        <f>VLOOKUP(A31,'пр.взв.'!B7:F36,3,FALSE)</f>
        <v>1991</v>
      </c>
      <c r="D31" s="116" t="str">
        <f>VLOOKUP(A31,'пр.взв.'!B7:F36,4,FALSE)</f>
        <v>SRB</v>
      </c>
      <c r="E31" s="11"/>
      <c r="F31" s="14"/>
      <c r="G31" s="14"/>
      <c r="H31" s="24"/>
      <c r="I31" s="317"/>
      <c r="J31" s="12"/>
      <c r="K31" s="340"/>
      <c r="L31" s="341"/>
      <c r="M31" s="342"/>
      <c r="N31" s="87"/>
      <c r="O31" s="99"/>
      <c r="P31" s="99"/>
    </row>
    <row r="32" spans="1:16" ht="12" customHeight="1">
      <c r="A32" s="304"/>
      <c r="B32" s="124" t="str">
        <f>'пр.взв.'!C14</f>
        <v>Митрович Драгон</v>
      </c>
      <c r="C32" s="263"/>
      <c r="D32" s="128"/>
      <c r="E32" s="363" t="s">
        <v>114</v>
      </c>
      <c r="F32" s="14"/>
      <c r="G32" s="14"/>
      <c r="H32" s="24"/>
      <c r="I32" s="12"/>
      <c r="J32" s="12"/>
      <c r="K32" s="340"/>
      <c r="L32" s="343"/>
      <c r="M32" s="344"/>
      <c r="N32" s="86"/>
      <c r="O32" s="99"/>
      <c r="P32" s="99"/>
    </row>
    <row r="33" spans="1:16" ht="12" customHeight="1" thickBot="1">
      <c r="A33" s="364">
        <v>12</v>
      </c>
      <c r="B33" s="119" t="str">
        <f>VLOOKUP(A33,'пр.взв.'!B7:F36,2,FALSE)</f>
        <v>LEBEDEV Georgy</v>
      </c>
      <c r="C33" s="255" t="str">
        <f>VLOOKUP(A33,'пр.взв.'!B7:F36,3,FALSE)</f>
        <v>1991 cms</v>
      </c>
      <c r="D33" s="126" t="str">
        <f>VLOOKUP(A33,'пр.взв.'!B7:F36,4,FALSE)</f>
        <v>RUS</v>
      </c>
      <c r="E33" s="317"/>
      <c r="F33" s="19"/>
      <c r="G33" s="14"/>
      <c r="H33" s="24"/>
      <c r="I33" s="12"/>
      <c r="J33" s="12"/>
      <c r="K33" s="340"/>
      <c r="L33" s="341"/>
      <c r="M33" s="342"/>
      <c r="N33" s="87"/>
      <c r="O33" s="99"/>
      <c r="P33" s="99"/>
    </row>
    <row r="34" spans="1:16" ht="12" customHeight="1" thickBot="1">
      <c r="A34" s="365"/>
      <c r="B34" s="125" t="str">
        <f>'пр.взв.'!C30</f>
        <v>Лебедев Георгий</v>
      </c>
      <c r="C34" s="259"/>
      <c r="D34" s="127"/>
      <c r="E34" s="16"/>
      <c r="F34" s="20"/>
      <c r="G34" s="363" t="s">
        <v>114</v>
      </c>
      <c r="H34" s="26"/>
      <c r="I34" s="12"/>
      <c r="J34" s="12"/>
      <c r="K34" s="340"/>
      <c r="L34" s="343"/>
      <c r="M34" s="344"/>
      <c r="N34" s="86"/>
      <c r="O34" s="99"/>
      <c r="P34" s="99"/>
    </row>
    <row r="35" spans="1:16" ht="12" customHeight="1" thickBot="1">
      <c r="A35" s="352">
        <v>8</v>
      </c>
      <c r="B35" s="118" t="str">
        <f>VLOOKUP(A35,'пр.взв.'!B7:F36,2,FALSE)</f>
        <v>GULIYEV Zulfugar</v>
      </c>
      <c r="C35" s="262">
        <f>VLOOKUP(A35,'пр.взв.'!B7:F36,3,FALSE)</f>
        <v>1991</v>
      </c>
      <c r="D35" s="116" t="str">
        <f>VLOOKUP(A35,'пр.взв.'!B7:F36,4,FALSE)</f>
        <v>AZE</v>
      </c>
      <c r="E35" s="11"/>
      <c r="F35" s="21"/>
      <c r="G35" s="317"/>
      <c r="H35" s="9"/>
      <c r="I35" s="9"/>
      <c r="J35" s="9"/>
      <c r="K35" s="340"/>
      <c r="L35" s="341"/>
      <c r="M35" s="342"/>
      <c r="N35" s="87"/>
      <c r="O35" s="99"/>
      <c r="P35" s="99"/>
    </row>
    <row r="36" spans="1:16" ht="14.25" customHeight="1">
      <c r="A36" s="353"/>
      <c r="B36" s="124" t="str">
        <f>'пр.взв.'!C22</f>
        <v>Гулиев Зулфугар</v>
      </c>
      <c r="C36" s="263"/>
      <c r="D36" s="128"/>
      <c r="E36" s="350" t="s">
        <v>128</v>
      </c>
      <c r="F36" s="22"/>
      <c r="G36" s="16"/>
      <c r="H36" s="17"/>
      <c r="I36" s="12"/>
      <c r="J36" s="17"/>
      <c r="K36" s="340"/>
      <c r="L36" s="343"/>
      <c r="M36" s="344"/>
      <c r="N36" s="86"/>
      <c r="O36" s="81"/>
      <c r="P36" s="81"/>
    </row>
    <row r="37" spans="1:16" ht="13.5" customHeight="1" thickBot="1">
      <c r="A37" s="304">
        <v>16</v>
      </c>
      <c r="B37" s="141">
        <f>VLOOKUP(A37,'пр.взв.'!B7:F36,2,FALSE)</f>
        <v>0</v>
      </c>
      <c r="C37" s="298">
        <f>VLOOKUP(A37,'пр.взв.'!B7:F36,3,FALSE)</f>
        <v>0</v>
      </c>
      <c r="D37" s="142">
        <f>VLOOKUP(A37,'пр.взв.'!B7:F36,4,FALSE)</f>
        <v>0</v>
      </c>
      <c r="E37" s="351"/>
      <c r="F37" s="16"/>
      <c r="G37" s="16"/>
      <c r="H37" s="17"/>
      <c r="I37" s="12"/>
      <c r="J37" s="17"/>
      <c r="K37" s="100"/>
      <c r="L37" s="100"/>
      <c r="M37" s="101"/>
      <c r="N37" s="99"/>
      <c r="O37" s="102"/>
      <c r="P37" s="81"/>
    </row>
    <row r="38" spans="1:16" ht="13.5" customHeight="1" thickBot="1">
      <c r="A38" s="305"/>
      <c r="B38" s="143">
        <f>'пр.взв.'!C36</f>
        <v>0</v>
      </c>
      <c r="C38" s="299"/>
      <c r="D38" s="144"/>
      <c r="E38" s="16"/>
      <c r="F38" s="11"/>
      <c r="G38" s="11"/>
      <c r="H38" s="17"/>
      <c r="I38" s="12"/>
      <c r="J38" s="17"/>
      <c r="K38" s="100"/>
      <c r="L38" s="100"/>
      <c r="M38" s="103"/>
      <c r="N38" s="99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9" t="s">
        <v>132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10"/>
      <c r="B41" s="5"/>
      <c r="C41" s="55"/>
      <c r="D41" s="3"/>
      <c r="E41" s="3"/>
      <c r="P41" s="57"/>
    </row>
    <row r="42" spans="2:17" ht="12.75">
      <c r="B42" s="3"/>
      <c r="C42" s="339">
        <v>9</v>
      </c>
      <c r="D42" s="3"/>
      <c r="E42" s="3"/>
      <c r="Q42" s="50">
        <f>HYPERLINK('[1]реквизиты'!$G$12)</f>
      </c>
    </row>
    <row r="43" spans="2:16" ht="13.5" thickBot="1">
      <c r="B43" s="3"/>
      <c r="C43" s="310"/>
      <c r="D43" s="29"/>
      <c r="E43" s="3"/>
      <c r="O43" s="3"/>
      <c r="P43" s="3"/>
    </row>
    <row r="44" spans="1:16" ht="13.5" customHeight="1">
      <c r="A44" s="309" t="s">
        <v>129</v>
      </c>
      <c r="B44" s="2"/>
      <c r="C44" s="55"/>
      <c r="D44" s="31"/>
      <c r="E44" s="312">
        <v>7</v>
      </c>
      <c r="F44" s="313"/>
      <c r="O44" s="61"/>
      <c r="P44" s="62"/>
    </row>
    <row r="45" spans="1:16" ht="16.5" customHeight="1" thickBot="1">
      <c r="A45" s="310"/>
      <c r="B45" s="3"/>
      <c r="C45" s="3"/>
      <c r="D45" s="31"/>
      <c r="E45" s="314"/>
      <c r="F45" s="315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54">
        <v>7</v>
      </c>
      <c r="D46" s="30"/>
      <c r="E46" s="3"/>
      <c r="M46" s="3"/>
      <c r="N46" s="3"/>
      <c r="O46" s="3"/>
      <c r="P46" s="3"/>
    </row>
    <row r="47" spans="1:16" ht="15.75" thickBot="1">
      <c r="A47" s="3"/>
      <c r="C47" s="351"/>
      <c r="D47" s="3"/>
      <c r="E47" s="3"/>
      <c r="G47" s="113"/>
      <c r="H47" s="113"/>
      <c r="I47" s="113"/>
      <c r="J47" s="113"/>
      <c r="M47" s="114"/>
      <c r="N47" s="114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09" t="s">
        <v>133</v>
      </c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1"/>
      <c r="O49" s="3"/>
      <c r="P49" s="3"/>
    </row>
    <row r="50" spans="1:16" ht="15.75" thickBot="1">
      <c r="A50" s="310"/>
      <c r="B50" s="5"/>
      <c r="C50" s="55"/>
      <c r="D50" s="3"/>
      <c r="E50" s="3"/>
      <c r="G50" s="113">
        <f>HYPERLINK('[1]реквизиты'!$A$13)</f>
      </c>
      <c r="H50" s="113"/>
      <c r="I50" t="str">
        <f>'[1]реквизиты'!$A$9</f>
        <v>Гл. судья</v>
      </c>
      <c r="O50" s="3"/>
      <c r="P50" s="3"/>
    </row>
    <row r="51" spans="2:16" ht="15.75">
      <c r="B51" s="3"/>
      <c r="C51" s="354">
        <v>8</v>
      </c>
      <c r="D51" s="3"/>
      <c r="E51" s="3"/>
      <c r="G51" s="66"/>
      <c r="H51" s="66"/>
      <c r="M51" s="145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51"/>
      <c r="D52" s="29"/>
      <c r="E52" s="3"/>
      <c r="M52" s="3" t="str">
        <f>'[1]реквизиты'!$I$8</f>
        <v>В. Бухвал </v>
      </c>
      <c r="N52" s="3" t="str">
        <f>'[1]реквизиты'!$I$9</f>
        <v>/БЛР/</v>
      </c>
      <c r="O52" s="61"/>
      <c r="P52" s="3"/>
    </row>
    <row r="53" spans="1:16" ht="12.75">
      <c r="A53" s="350" t="s">
        <v>128</v>
      </c>
      <c r="B53" s="2"/>
      <c r="C53" s="55"/>
      <c r="D53" s="31"/>
      <c r="E53" s="312">
        <v>8</v>
      </c>
      <c r="F53" s="313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51"/>
      <c r="B54" s="3"/>
      <c r="C54" s="3"/>
      <c r="D54" s="31"/>
      <c r="E54" s="314"/>
      <c r="F54" s="315"/>
      <c r="I54" t="str">
        <f>'[1]реквизиты'!$A$11</f>
        <v>Гл. секретарь</v>
      </c>
      <c r="M54" s="3"/>
      <c r="N54" s="3"/>
      <c r="O54" s="3"/>
      <c r="P54" s="3"/>
    </row>
    <row r="55" spans="3:16" ht="15.75">
      <c r="C55" s="339">
        <v>10</v>
      </c>
      <c r="D55" s="30"/>
      <c r="E55" s="3"/>
      <c r="M55" s="145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10"/>
      <c r="D56" s="3"/>
      <c r="E56" s="3"/>
      <c r="M56" t="str">
        <f>'[1]реквизиты'!$I$10</f>
        <v>Н. Глушкова</v>
      </c>
      <c r="N56" s="58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2011-04-17T13:43:24Z</cp:lastPrinted>
  <dcterms:created xsi:type="dcterms:W3CDTF">1996-10-08T23:32:33Z</dcterms:created>
  <dcterms:modified xsi:type="dcterms:W3CDTF">2011-04-17T13:43:35Z</dcterms:modified>
  <cp:category/>
  <cp:version/>
  <cp:contentType/>
  <cp:contentStatus/>
</cp:coreProperties>
</file>